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90" activeTab="0"/>
  </bookViews>
  <sheets>
    <sheet name="Presentation" sheetId="1" r:id="rId1"/>
  </sheets>
  <definedNames>
    <definedName name="_xlnm.Print_Area" localSheetId="0">'Presentation'!$B$1:$R$224</definedName>
    <definedName name="_xlnm.Print_Titles" localSheetId="0">'Presentation'!$1:$2</definedName>
  </definedNames>
  <calcPr fullCalcOnLoad="1"/>
</workbook>
</file>

<file path=xl/sharedStrings.xml><?xml version="1.0" encoding="utf-8"?>
<sst xmlns="http://schemas.openxmlformats.org/spreadsheetml/2006/main" count="178" uniqueCount="128">
  <si>
    <t>JOHORE TENGGARA OIL PALM BERHAD</t>
  </si>
  <si>
    <t>Co. No. : 17867-T</t>
  </si>
  <si>
    <t xml:space="preserve">                                         (Incorporated in Malaysia)</t>
  </si>
  <si>
    <t>RM'000</t>
  </si>
  <si>
    <t>Taxation</t>
  </si>
  <si>
    <t>CURRENT ASSETS</t>
  </si>
  <si>
    <t>CURRENT LIABILITIES</t>
  </si>
  <si>
    <t>Share Capital</t>
  </si>
  <si>
    <t xml:space="preserve"> </t>
  </si>
  <si>
    <t>Reserves</t>
  </si>
  <si>
    <t>Shareholders' Funds</t>
  </si>
  <si>
    <t>Minority Interests</t>
  </si>
  <si>
    <t xml:space="preserve">AS AT  </t>
  </si>
  <si>
    <t>Depn</t>
  </si>
  <si>
    <t>JTOP</t>
  </si>
  <si>
    <t>LPT</t>
  </si>
  <si>
    <t>PJT</t>
  </si>
  <si>
    <t>ASB</t>
  </si>
  <si>
    <t>ALSB</t>
  </si>
  <si>
    <t>IDSB</t>
  </si>
  <si>
    <t>TSSB</t>
  </si>
  <si>
    <t>SSSB</t>
  </si>
  <si>
    <t>UAPSB</t>
  </si>
  <si>
    <t xml:space="preserve">  </t>
  </si>
  <si>
    <t>NET CURRENT LIABILITIES</t>
  </si>
  <si>
    <t>Goodwill On Consolidation</t>
  </si>
  <si>
    <t>Provision for RPGT-Khamil &amp; Co</t>
  </si>
  <si>
    <t>Revenue</t>
  </si>
  <si>
    <t>Finance Cost</t>
  </si>
  <si>
    <t>Property,plant and equipment</t>
  </si>
  <si>
    <t>announced</t>
  </si>
  <si>
    <t>diff</t>
  </si>
  <si>
    <t>2002</t>
  </si>
  <si>
    <t>Current</t>
  </si>
  <si>
    <t>2001</t>
  </si>
  <si>
    <t>Comparative</t>
  </si>
  <si>
    <t>to date</t>
  </si>
  <si>
    <t>Other Operating Income</t>
  </si>
  <si>
    <t>Operating Expenses</t>
  </si>
  <si>
    <t>Investing Results</t>
  </si>
  <si>
    <t>Minority Interest</t>
  </si>
  <si>
    <t>EPS - Basic</t>
  </si>
  <si>
    <t xml:space="preserve">         - Diluted</t>
  </si>
  <si>
    <t>CONDENSED CONSOLIDATED INCOME STATEMENTS</t>
  </si>
  <si>
    <t>Inventories</t>
  </si>
  <si>
    <t>Overdraft &amp; Bank borrowings</t>
  </si>
  <si>
    <t>Long Term Liabilities</t>
  </si>
  <si>
    <t>Borrowings</t>
  </si>
  <si>
    <t>Other deferred liabilities</t>
  </si>
  <si>
    <t>Investment in Associate</t>
  </si>
  <si>
    <t>*</t>
  </si>
  <si>
    <t>ended</t>
  </si>
  <si>
    <t>Adjustment for non-cash flow:-</t>
  </si>
  <si>
    <t>Non Cash items</t>
  </si>
  <si>
    <t>Non-operating items ( which are investing/financing)</t>
  </si>
  <si>
    <t>Operating profit before changes in working capital</t>
  </si>
  <si>
    <t>Changes in working in working capital</t>
  </si>
  <si>
    <t>Net Change in current assets</t>
  </si>
  <si>
    <t>Net cash flows from operating activities</t>
  </si>
  <si>
    <t>Investing Activities</t>
  </si>
  <si>
    <t>- Equity investments</t>
  </si>
  <si>
    <t>- Other investments</t>
  </si>
  <si>
    <t>Financing Activities</t>
  </si>
  <si>
    <t>- Bank Borrowings</t>
  </si>
  <si>
    <t>- Debt securities issued</t>
  </si>
  <si>
    <t>Net Change in Cash &amp; Cash Equivalents</t>
  </si>
  <si>
    <t>CONDENSED CONSOLIDATED STATEMENTS OF CHANGES IN EQUITY</t>
  </si>
  <si>
    <t>Balance at beginning of year</t>
  </si>
  <si>
    <t>Reserve</t>
  </si>
  <si>
    <t>attributable to</t>
  </si>
  <si>
    <t>Capital</t>
  </si>
  <si>
    <t>Total</t>
  </si>
  <si>
    <t>Profits</t>
  </si>
  <si>
    <t xml:space="preserve">Retained </t>
  </si>
  <si>
    <t>Movements during the period</t>
  </si>
  <si>
    <t>( Cumulative )</t>
  </si>
  <si>
    <t>Net Change in current liabilities</t>
  </si>
  <si>
    <t>NA</t>
  </si>
  <si>
    <t>CONDENSED CONSOLIDATED CASH FLOW STATEMENTS</t>
  </si>
  <si>
    <t xml:space="preserve">( The Condensed Consolidated Cash Flow Statements should be read in conjunction with the annual financial </t>
  </si>
  <si>
    <t>Other Investments</t>
  </si>
  <si>
    <t>Gain on disposal - associate</t>
  </si>
  <si>
    <t>Share of profits - associate</t>
  </si>
  <si>
    <t>CONDENSED CONSOLIDATED BALANCE SHEETS</t>
  </si>
  <si>
    <t>Other investments</t>
  </si>
  <si>
    <t>Trade &amp; Other Payables</t>
  </si>
  <si>
    <t>Receivables</t>
  </si>
  <si>
    <t>Profits/(Loss) from Operations</t>
  </si>
  <si>
    <t>Net Profit/(Loss) before tax</t>
  </si>
  <si>
    <t>PART A1 : QUARTERLY REPORT</t>
  </si>
  <si>
    <t>( The Condensed Income Statements should be read in conjunction with the annual financial report for the year</t>
  </si>
  <si>
    <t xml:space="preserve">  ended 31 December 2001 )</t>
  </si>
  <si>
    <t>Profit/(Loss) before tax</t>
  </si>
  <si>
    <t>Profit/(Loss) after tax</t>
  </si>
  <si>
    <t>Represents RM4</t>
  </si>
  <si>
    <t xml:space="preserve">  for the year ended 31 December 2001 )</t>
  </si>
  <si>
    <t>Net Current Liabilities</t>
  </si>
  <si>
    <t>( Net of Dividends - RM1.152m )</t>
  </si>
  <si>
    <t>Bank Overdraft</t>
  </si>
  <si>
    <t>- Dividend Paid</t>
  </si>
  <si>
    <t xml:space="preserve">Cash &amp; Cash Equivalents at beginning of year  </t>
  </si>
  <si>
    <t xml:space="preserve">Cash &amp; Cash Equivalents at end of year  </t>
  </si>
  <si>
    <t>Cash and bank balances</t>
  </si>
  <si>
    <t>At beginning of</t>
  </si>
  <si>
    <t>year</t>
  </si>
  <si>
    <t>( The Condensed Consolidated Balance Sheets should be read in conjunction with the annual financial report  for</t>
  </si>
  <si>
    <t xml:space="preserve">   the year ended 31 December 2001 )</t>
  </si>
  <si>
    <t xml:space="preserve">   report for the year ended 31 December 2001 )</t>
  </si>
  <si>
    <t xml:space="preserve">( The Condensed Consolidated Statement of Changes in Equity should be read in conjunction with the annual financial report  </t>
  </si>
  <si>
    <t xml:space="preserve">At end of </t>
  </si>
  <si>
    <t>N/R</t>
  </si>
  <si>
    <t>N/R-</t>
  </si>
  <si>
    <t xml:space="preserve">Not Required as this is the first interim financial report prepared in accordance with MASB 26 </t>
  </si>
  <si>
    <t>Interim Financial Reporting.</t>
  </si>
  <si>
    <t>Cash &amp; Cash Equivalents consists the following:</t>
  </si>
  <si>
    <t>31 Dec</t>
  </si>
  <si>
    <t>12 month</t>
  </si>
  <si>
    <t>As at 31 December 2002</t>
  </si>
  <si>
    <t>ended 31 Dec 2002</t>
  </si>
  <si>
    <t>ended 31 Dec 2001</t>
  </si>
  <si>
    <t>Balance at end of year</t>
  </si>
  <si>
    <t xml:space="preserve">Net Profit/(Loss) for the </t>
  </si>
  <si>
    <t>period /year</t>
  </si>
  <si>
    <t>Movements during the year</t>
  </si>
  <si>
    <t>For the year ended 31 December 2002</t>
  </si>
  <si>
    <t>12 months</t>
  </si>
  <si>
    <t>qtr ended</t>
  </si>
  <si>
    <t xml:space="preserve">cumulative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</si>
</sst>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0.000"/>
    <numFmt numFmtId="184" formatCode="0.00&quot; sen&quot;"/>
    <numFmt numFmtId="185" formatCode="0.0&quot; sen&quot;"/>
    <numFmt numFmtId="186" formatCode="0.00000"/>
    <numFmt numFmtId="187" formatCode="0.0000"/>
    <numFmt numFmtId="188" formatCode="_(* #,##0.000_);_(* \(#,##0.000\);_(* &quot;-&quot;???_);_(@_)"/>
    <numFmt numFmtId="189" formatCode="0_);\(0\)"/>
    <numFmt numFmtId="190" formatCode="0.00_);\(0.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 MT"/>
      <family val="2"/>
    </font>
    <font>
      <b/>
      <sz val="14"/>
      <color indexed="8"/>
      <name val="Arial MT"/>
      <family val="0"/>
    </font>
    <font>
      <sz val="8"/>
      <color indexed="8"/>
      <name val="Arial MT"/>
      <family val="2"/>
    </font>
    <font>
      <b/>
      <sz val="9"/>
      <color indexed="8"/>
      <name val="Arial MT"/>
      <family val="0"/>
    </font>
    <font>
      <sz val="10"/>
      <color indexed="8"/>
      <name val="Arial MT"/>
      <family val="0"/>
    </font>
    <font>
      <i/>
      <sz val="9"/>
      <color indexed="8"/>
      <name val="Arial MT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i/>
      <u val="single"/>
      <sz val="8"/>
      <color indexed="8"/>
      <name val="Arial"/>
      <family val="2"/>
    </font>
    <font>
      <b/>
      <u val="single"/>
      <sz val="9"/>
      <color indexed="8"/>
      <name val="Arial MT"/>
      <family val="0"/>
    </font>
    <font>
      <b/>
      <i/>
      <sz val="9"/>
      <color indexed="8"/>
      <name val="Arial MT"/>
      <family val="0"/>
    </font>
    <font>
      <b/>
      <sz val="12"/>
      <color indexed="8"/>
      <name val="Arial MT"/>
      <family val="0"/>
    </font>
    <font>
      <b/>
      <sz val="8"/>
      <color indexed="8"/>
      <name val="Arial MT"/>
      <family val="0"/>
    </font>
    <font>
      <b/>
      <i/>
      <sz val="8"/>
      <color indexed="8"/>
      <name val="Arial MT"/>
      <family val="0"/>
    </font>
    <font>
      <b/>
      <u val="single"/>
      <sz val="10"/>
      <color indexed="8"/>
      <name val="Arial MT"/>
      <family val="0"/>
    </font>
    <font>
      <b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181" fontId="6" fillId="0" borderId="0" xfId="15" applyNumberFormat="1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181" fontId="6" fillId="0" borderId="0" xfId="15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81" fontId="8" fillId="0" borderId="0" xfId="15" applyNumberFormat="1" applyFont="1" applyFill="1" applyBorder="1" applyAlignment="1">
      <alignment horizontal="left"/>
    </xf>
    <xf numFmtId="181" fontId="8" fillId="0" borderId="0" xfId="0" applyNumberFormat="1" applyFont="1" applyFill="1" applyBorder="1" applyAlignment="1">
      <alignment horizontal="left"/>
    </xf>
    <xf numFmtId="9" fontId="8" fillId="0" borderId="0" xfId="21" applyFont="1" applyFill="1" applyBorder="1" applyAlignment="1">
      <alignment horizontal="center"/>
    </xf>
    <xf numFmtId="181" fontId="9" fillId="0" borderId="0" xfId="15" applyNumberFormat="1" applyFont="1" applyFill="1" applyAlignment="1">
      <alignment horizontal="left" indent="2"/>
    </xf>
    <xf numFmtId="181" fontId="6" fillId="0" borderId="0" xfId="15" applyNumberFormat="1" applyFont="1" applyFill="1" applyAlignment="1">
      <alignment/>
    </xf>
    <xf numFmtId="181" fontId="9" fillId="0" borderId="0" xfId="15" applyNumberFormat="1" applyFont="1" applyFill="1" applyAlignment="1">
      <alignment horizontal="center"/>
    </xf>
    <xf numFmtId="181" fontId="9" fillId="0" borderId="0" xfId="15" applyNumberFormat="1" applyFont="1" applyFill="1" applyAlignment="1">
      <alignment horizontal="left"/>
    </xf>
    <xf numFmtId="181" fontId="9" fillId="0" borderId="0" xfId="15" applyNumberFormat="1" applyFont="1" applyFill="1" applyAlignment="1">
      <alignment horizontal="center"/>
    </xf>
    <xf numFmtId="181" fontId="8" fillId="0" borderId="0" xfId="15" applyNumberFormat="1" applyFont="1" applyFill="1" applyAlignment="1">
      <alignment/>
    </xf>
    <xf numFmtId="14" fontId="8" fillId="0" borderId="0" xfId="0" applyNumberFormat="1" applyFont="1" applyFill="1" applyBorder="1" applyAlignment="1">
      <alignment/>
    </xf>
    <xf numFmtId="181" fontId="9" fillId="0" borderId="0" xfId="15" applyNumberFormat="1" applyFont="1" applyFill="1" applyAlignment="1" applyProtection="1">
      <alignment horizontal="center"/>
      <protection hidden="1"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81" fontId="9" fillId="0" borderId="0" xfId="15" applyNumberFormat="1" applyFont="1" applyFill="1" applyAlignment="1">
      <alignment horizontal="centerContinuous"/>
    </xf>
    <xf numFmtId="181" fontId="8" fillId="0" borderId="0" xfId="15" applyNumberFormat="1" applyFont="1" applyFill="1" applyBorder="1" applyAlignment="1">
      <alignment/>
    </xf>
    <xf numFmtId="1" fontId="9" fillId="0" borderId="0" xfId="15" applyNumberFormat="1" applyFont="1" applyFill="1" applyAlignment="1" quotePrefix="1">
      <alignment horizontal="center"/>
    </xf>
    <xf numFmtId="1" fontId="9" fillId="0" borderId="0" xfId="15" applyNumberFormat="1" applyFont="1" applyFill="1" applyAlignment="1" applyProtection="1" quotePrefix="1">
      <alignment horizontal="center"/>
      <protection hidden="1" locked="0"/>
    </xf>
    <xf numFmtId="1" fontId="6" fillId="0" borderId="0" xfId="15" applyNumberFormat="1" applyFont="1" applyFill="1" applyAlignment="1">
      <alignment horizontal="center"/>
    </xf>
    <xf numFmtId="1" fontId="9" fillId="0" borderId="0" xfId="15" applyNumberFormat="1" applyFont="1" applyFill="1" applyAlignment="1">
      <alignment horizontal="center"/>
    </xf>
    <xf numFmtId="1" fontId="9" fillId="0" borderId="0" xfId="15" applyNumberFormat="1" applyFont="1" applyFill="1" applyAlignment="1">
      <alignment horizontal="center"/>
    </xf>
    <xf numFmtId="43" fontId="8" fillId="0" borderId="0" xfId="15" applyFont="1" applyFill="1" applyBorder="1" applyAlignment="1">
      <alignment/>
    </xf>
    <xf numFmtId="181" fontId="6" fillId="0" borderId="0" xfId="15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 hidden="1" locked="0"/>
    </xf>
    <xf numFmtId="0" fontId="6" fillId="0" borderId="0" xfId="0" applyFont="1" applyFill="1" applyAlignment="1" quotePrefix="1">
      <alignment horizontal="center"/>
    </xf>
    <xf numFmtId="3" fontId="8" fillId="0" borderId="0" xfId="15" applyNumberFormat="1" applyFont="1" applyFill="1" applyBorder="1" applyAlignment="1">
      <alignment/>
    </xf>
    <xf numFmtId="0" fontId="6" fillId="0" borderId="0" xfId="0" applyFont="1" applyFill="1" applyAlignment="1" quotePrefix="1">
      <alignment horizontal="right"/>
    </xf>
    <xf numFmtId="181" fontId="6" fillId="0" borderId="1" xfId="15" applyNumberFormat="1" applyFont="1" applyFill="1" applyBorder="1" applyAlignment="1">
      <alignment/>
    </xf>
    <xf numFmtId="181" fontId="6" fillId="0" borderId="1" xfId="15" applyNumberFormat="1" applyFont="1" applyFill="1" applyBorder="1" applyAlignment="1" applyProtection="1">
      <alignment/>
      <protection hidden="1" locked="0"/>
    </xf>
    <xf numFmtId="181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81" fontId="6" fillId="0" borderId="0" xfId="15" applyNumberFormat="1" applyFont="1" applyFill="1" applyAlignment="1">
      <alignment/>
    </xf>
    <xf numFmtId="181" fontId="6" fillId="0" borderId="0" xfId="15" applyNumberFormat="1" applyFont="1" applyFill="1" applyAlignment="1" applyProtection="1">
      <alignment/>
      <protection hidden="1" locked="0"/>
    </xf>
    <xf numFmtId="3" fontId="8" fillId="0" borderId="2" xfId="0" applyNumberFormat="1" applyFont="1" applyFill="1" applyBorder="1" applyAlignment="1">
      <alignment/>
    </xf>
    <xf numFmtId="181" fontId="6" fillId="0" borderId="0" xfId="15" applyNumberFormat="1" applyFont="1" applyFill="1" applyBorder="1" applyAlignment="1">
      <alignment/>
    </xf>
    <xf numFmtId="181" fontId="8" fillId="0" borderId="0" xfId="15" applyNumberFormat="1" applyFont="1" applyFill="1" applyAlignment="1">
      <alignment horizontal="left"/>
    </xf>
    <xf numFmtId="37" fontId="6" fillId="0" borderId="0" xfId="15" applyNumberFormat="1" applyFont="1" applyFill="1" applyAlignment="1">
      <alignment horizontal="right"/>
    </xf>
    <xf numFmtId="181" fontId="6" fillId="0" borderId="0" xfId="15" applyNumberFormat="1" applyFont="1" applyFill="1" applyAlignment="1">
      <alignment horizontal="left"/>
    </xf>
    <xf numFmtId="43" fontId="8" fillId="0" borderId="0" xfId="15" applyNumberFormat="1" applyFont="1" applyFill="1" applyAlignment="1">
      <alignment horizontal="left"/>
    </xf>
    <xf numFmtId="181" fontId="6" fillId="0" borderId="1" xfId="15" applyNumberFormat="1" applyFont="1" applyFill="1" applyBorder="1" applyAlignment="1" applyProtection="1">
      <alignment horizontal="right"/>
      <protection hidden="1" locked="0"/>
    </xf>
    <xf numFmtId="43" fontId="8" fillId="0" borderId="0" xfId="15" applyNumberFormat="1" applyFont="1" applyFill="1" applyBorder="1" applyAlignment="1">
      <alignment/>
    </xf>
    <xf numFmtId="181" fontId="6" fillId="0" borderId="0" xfId="15" applyNumberFormat="1" applyFont="1" applyFill="1" applyAlignment="1">
      <alignment horizontal="center"/>
    </xf>
    <xf numFmtId="181" fontId="6" fillId="0" borderId="0" xfId="15" applyNumberFormat="1" applyFont="1" applyFill="1" applyAlignment="1" applyProtection="1">
      <alignment horizontal="center"/>
      <protection hidden="1" locked="0"/>
    </xf>
    <xf numFmtId="43" fontId="8" fillId="0" borderId="0" xfId="0" applyNumberFormat="1" applyFont="1" applyFill="1" applyBorder="1" applyAlignment="1">
      <alignment/>
    </xf>
    <xf numFmtId="0" fontId="6" fillId="0" borderId="0" xfId="0" applyFont="1" applyFill="1" applyAlignment="1" applyProtection="1">
      <alignment/>
      <protection hidden="1" locked="0"/>
    </xf>
    <xf numFmtId="181" fontId="6" fillId="0" borderId="0" xfId="15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81" fontId="6" fillId="0" borderId="0" xfId="15" applyNumberFormat="1" applyFont="1" applyFill="1" applyBorder="1" applyAlignment="1" applyProtection="1">
      <alignment/>
      <protection hidden="1" locked="0"/>
    </xf>
    <xf numFmtId="1" fontId="6" fillId="0" borderId="0" xfId="0" applyNumberFormat="1" applyFont="1" applyFill="1" applyAlignment="1" quotePrefix="1">
      <alignment horizontal="center"/>
    </xf>
    <xf numFmtId="18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81" fontId="10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justify"/>
    </xf>
    <xf numFmtId="181" fontId="6" fillId="0" borderId="0" xfId="15" applyNumberFormat="1" applyFont="1" applyFill="1" applyAlignment="1">
      <alignment horizontal="right"/>
    </xf>
    <xf numFmtId="181" fontId="6" fillId="0" borderId="0" xfId="15" applyNumberFormat="1" applyFont="1" applyFill="1" applyBorder="1" applyAlignment="1" applyProtection="1">
      <alignment horizontal="center"/>
      <protection hidden="1" locked="0"/>
    </xf>
    <xf numFmtId="181" fontId="8" fillId="0" borderId="0" xfId="15" applyNumberFormat="1" applyFont="1" applyFill="1" applyBorder="1" applyAlignment="1" quotePrefix="1">
      <alignment horizontal="center"/>
    </xf>
    <xf numFmtId="181" fontId="8" fillId="0" borderId="0" xfId="15" applyNumberFormat="1" applyFont="1" applyFill="1" applyBorder="1" applyAlignment="1">
      <alignment horizontal="center"/>
    </xf>
    <xf numFmtId="181" fontId="6" fillId="0" borderId="0" xfId="15" applyNumberFormat="1" applyFont="1" applyFill="1" applyAlignment="1" applyProtection="1">
      <alignment horizontal="right"/>
      <protection hidden="1" locked="0"/>
    </xf>
    <xf numFmtId="0" fontId="11" fillId="0" borderId="0" xfId="0" applyFont="1" applyFill="1" applyAlignment="1">
      <alignment horizontal="left"/>
    </xf>
    <xf numFmtId="181" fontId="6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8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/>
    </xf>
    <xf numFmtId="181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hidden="1" locked="0"/>
    </xf>
    <xf numFmtId="0" fontId="6" fillId="0" borderId="0" xfId="0" applyFont="1" applyFill="1" applyBorder="1" applyAlignment="1">
      <alignment/>
    </xf>
    <xf numFmtId="4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 quotePrefix="1">
      <alignment horizontal="right"/>
    </xf>
    <xf numFmtId="40" fontId="6" fillId="0" borderId="0" xfId="15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 applyProtection="1">
      <alignment horizontal="center"/>
      <protection hidden="1" locked="0"/>
    </xf>
    <xf numFmtId="40" fontId="6" fillId="0" borderId="0" xfId="0" applyNumberFormat="1" applyFont="1" applyFill="1" applyBorder="1" applyAlignment="1">
      <alignment horizontal="center"/>
    </xf>
    <xf numFmtId="40" fontId="6" fillId="0" borderId="0" xfId="15" applyNumberFormat="1" applyFont="1" applyFill="1" applyBorder="1" applyAlignment="1">
      <alignment horizontal="center"/>
    </xf>
    <xf numFmtId="40" fontId="6" fillId="0" borderId="0" xfId="15" applyNumberFormat="1" applyFont="1" applyFill="1" applyBorder="1" applyAlignment="1" applyProtection="1">
      <alignment horizontal="center"/>
      <protection hidden="1" locked="0"/>
    </xf>
    <xf numFmtId="0" fontId="11" fillId="0" borderId="0" xfId="0" applyFont="1" applyFill="1" applyAlignment="1">
      <alignment/>
    </xf>
    <xf numFmtId="40" fontId="13" fillId="0" borderId="0" xfId="15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left" vertical="center" indent="5"/>
    </xf>
    <xf numFmtId="1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4" fontId="13" fillId="0" borderId="0" xfId="0" applyNumberFormat="1" applyFont="1" applyFill="1" applyAlignment="1" quotePrefix="1">
      <alignment horizontal="center"/>
    </xf>
    <xf numFmtId="1" fontId="13" fillId="0" borderId="0" xfId="0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81" fontId="13" fillId="0" borderId="0" xfId="15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181" fontId="13" fillId="0" borderId="3" xfId="15" applyNumberFormat="1" applyFont="1" applyFill="1" applyBorder="1" applyAlignment="1">
      <alignment/>
    </xf>
    <xf numFmtId="181" fontId="9" fillId="0" borderId="3" xfId="15" applyNumberFormat="1" applyFont="1" applyFill="1" applyBorder="1" applyAlignment="1">
      <alignment/>
    </xf>
    <xf numFmtId="181" fontId="13" fillId="0" borderId="0" xfId="15" applyNumberFormat="1" applyFont="1" applyFill="1" applyAlignment="1">
      <alignment/>
    </xf>
    <xf numFmtId="0" fontId="13" fillId="0" borderId="0" xfId="0" applyFont="1" applyFill="1" applyBorder="1" applyAlignment="1" quotePrefix="1">
      <alignment horizontal="left" wrapText="1"/>
    </xf>
    <xf numFmtId="181" fontId="13" fillId="0" borderId="0" xfId="15" applyNumberFormat="1" applyFont="1" applyFill="1" applyBorder="1" applyAlignment="1">
      <alignment horizontal="left"/>
    </xf>
    <xf numFmtId="181" fontId="13" fillId="0" borderId="2" xfId="15" applyNumberFormat="1" applyFont="1" applyFill="1" applyBorder="1" applyAlignment="1">
      <alignment/>
    </xf>
    <xf numFmtId="181" fontId="12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43" fontId="1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 quotePrefix="1">
      <alignment horizontal="left"/>
    </xf>
    <xf numFmtId="181" fontId="6" fillId="0" borderId="0" xfId="15" applyNumberFormat="1" applyFont="1" applyFill="1" applyBorder="1" applyAlignment="1">
      <alignment horizontal="right"/>
    </xf>
    <xf numFmtId="181" fontId="9" fillId="0" borderId="0" xfId="15" applyNumberFormat="1" applyFont="1" applyFill="1" applyAlignment="1" quotePrefix="1">
      <alignment horizontal="left" indent="2"/>
    </xf>
    <xf numFmtId="181" fontId="6" fillId="0" borderId="0" xfId="15" applyNumberFormat="1" applyFont="1" applyFill="1" applyAlignment="1" quotePrefix="1">
      <alignment horizontal="centerContinuous"/>
    </xf>
    <xf numFmtId="181" fontId="9" fillId="0" borderId="0" xfId="15" applyNumberFormat="1" applyFont="1" applyFill="1" applyAlignment="1" quotePrefix="1">
      <alignment horizontal="centerContinuous"/>
    </xf>
    <xf numFmtId="181" fontId="9" fillId="0" borderId="0" xfId="15" applyNumberFormat="1" applyFont="1" applyFill="1" applyAlignment="1" quotePrefix="1">
      <alignment horizontal="center"/>
    </xf>
    <xf numFmtId="181" fontId="9" fillId="0" borderId="0" xfId="15" applyNumberFormat="1" applyFont="1" applyFill="1" applyAlignment="1" applyProtection="1">
      <alignment horizontal="center"/>
      <protection hidden="1" locked="0"/>
    </xf>
    <xf numFmtId="0" fontId="6" fillId="0" borderId="0" xfId="0" applyFont="1" applyFill="1" applyAlignment="1">
      <alignment/>
    </xf>
    <xf numFmtId="181" fontId="6" fillId="0" borderId="0" xfId="15" applyNumberFormat="1" applyFont="1" applyFill="1" applyBorder="1" applyAlignment="1" quotePrefix="1">
      <alignment/>
    </xf>
    <xf numFmtId="181" fontId="6" fillId="0" borderId="0" xfId="15" applyNumberFormat="1" applyFont="1" applyFill="1" applyBorder="1" applyAlignment="1" applyProtection="1">
      <alignment horizontal="right"/>
      <protection hidden="1" locked="0"/>
    </xf>
    <xf numFmtId="19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0" fontId="12" fillId="0" borderId="0" xfId="15" applyNumberFormat="1" applyFont="1" applyFill="1" applyBorder="1" applyAlignment="1" applyProtection="1">
      <alignment horizontal="center"/>
      <protection hidden="1" locked="0"/>
    </xf>
    <xf numFmtId="180" fontId="6" fillId="0" borderId="0" xfId="15" applyNumberFormat="1" applyFont="1" applyFill="1" applyBorder="1" applyAlignment="1" quotePrefix="1">
      <alignment horizontal="center"/>
    </xf>
    <xf numFmtId="43" fontId="6" fillId="0" borderId="0" xfId="15" applyFont="1" applyFill="1" applyBorder="1" applyAlignment="1" quotePrefix="1">
      <alignment horizontal="center"/>
    </xf>
    <xf numFmtId="16" fontId="13" fillId="0" borderId="0" xfId="0" applyNumberFormat="1" applyFont="1" applyFill="1" applyAlignment="1">
      <alignment horizontal="center"/>
    </xf>
    <xf numFmtId="181" fontId="9" fillId="0" borderId="0" xfId="15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181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1" fontId="13" fillId="0" borderId="4" xfId="15" applyNumberFormat="1" applyFont="1" applyFill="1" applyBorder="1" applyAlignment="1">
      <alignment/>
    </xf>
    <xf numFmtId="181" fontId="13" fillId="0" borderId="5" xfId="15" applyNumberFormat="1" applyFont="1" applyFill="1" applyBorder="1" applyAlignment="1">
      <alignment/>
    </xf>
    <xf numFmtId="181" fontId="13" fillId="0" borderId="0" xfId="15" applyNumberFormat="1" applyFont="1" applyFill="1" applyBorder="1" applyAlignment="1">
      <alignment horizontal="center"/>
    </xf>
    <xf numFmtId="181" fontId="9" fillId="0" borderId="0" xfId="15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6" fillId="0" borderId="0" xfId="0" applyNumberFormat="1" applyFont="1" applyFill="1" applyAlignment="1">
      <alignment horizontal="center"/>
    </xf>
    <xf numFmtId="181" fontId="6" fillId="0" borderId="3" xfId="15" applyNumberFormat="1" applyFont="1" applyFill="1" applyBorder="1" applyAlignment="1">
      <alignment/>
    </xf>
    <xf numFmtId="16" fontId="13" fillId="0" borderId="0" xfId="0" applyNumberFormat="1" applyFont="1" applyFill="1" applyAlignment="1" quotePrefix="1">
      <alignment horizontal="center"/>
    </xf>
    <xf numFmtId="181" fontId="6" fillId="0" borderId="5" xfId="15" applyNumberFormat="1" applyFont="1" applyFill="1" applyBorder="1" applyAlignment="1">
      <alignment/>
    </xf>
    <xf numFmtId="43" fontId="6" fillId="0" borderId="1" xfId="15" applyFont="1" applyFill="1" applyBorder="1" applyAlignment="1">
      <alignment/>
    </xf>
    <xf numFmtId="43" fontId="6" fillId="0" borderId="0" xfId="15" applyFont="1" applyFill="1" applyBorder="1" applyAlignment="1">
      <alignment/>
    </xf>
    <xf numFmtId="181" fontId="6" fillId="0" borderId="0" xfId="15" applyNumberFormat="1" applyFont="1" applyFill="1" applyBorder="1" applyAlignment="1">
      <alignment horizontal="centerContinuous"/>
    </xf>
    <xf numFmtId="181" fontId="6" fillId="0" borderId="0" xfId="0" applyNumberFormat="1" applyFont="1" applyFill="1" applyAlignment="1">
      <alignment/>
    </xf>
    <xf numFmtId="181" fontId="6" fillId="0" borderId="3" xfId="15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81" fontId="6" fillId="0" borderId="0" xfId="15" applyNumberFormat="1" applyFont="1" applyFill="1" applyAlignment="1">
      <alignment horizontal="left" vertical="top"/>
    </xf>
    <xf numFmtId="181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1" fontId="9" fillId="0" borderId="0" xfId="15" applyNumberFormat="1" applyFont="1" applyFill="1" applyAlignment="1">
      <alignment/>
    </xf>
    <xf numFmtId="0" fontId="21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Continuous"/>
    </xf>
    <xf numFmtId="181" fontId="6" fillId="0" borderId="8" xfId="15" applyNumberFormat="1" applyFont="1" applyFill="1" applyBorder="1" applyAlignment="1">
      <alignment horizontal="centerContinuous"/>
    </xf>
    <xf numFmtId="181" fontId="6" fillId="0" borderId="7" xfId="15" applyNumberFormat="1" applyFont="1" applyFill="1" applyBorder="1" applyAlignment="1">
      <alignment horizontal="centerContinuous"/>
    </xf>
    <xf numFmtId="181" fontId="6" fillId="0" borderId="3" xfId="0" applyNumberFormat="1" applyFont="1" applyFill="1" applyBorder="1" applyAlignment="1">
      <alignment/>
    </xf>
    <xf numFmtId="181" fontId="6" fillId="0" borderId="5" xfId="0" applyNumberFormat="1" applyFont="1" applyFill="1" applyBorder="1" applyAlignment="1">
      <alignment/>
    </xf>
    <xf numFmtId="181" fontId="6" fillId="0" borderId="5" xfId="15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181" fontId="8" fillId="0" borderId="0" xfId="15" applyNumberFormat="1" applyFont="1" applyFill="1" applyAlignment="1">
      <alignment horizontal="center"/>
    </xf>
    <xf numFmtId="181" fontId="8" fillId="0" borderId="0" xfId="15" applyNumberFormat="1" applyFont="1" applyFill="1" applyAlignment="1">
      <alignment horizontal="left" indent="5"/>
    </xf>
    <xf numFmtId="0" fontId="20" fillId="0" borderId="0" xfId="0" applyFont="1" applyFill="1" applyAlignment="1">
      <alignment/>
    </xf>
    <xf numFmtId="16" fontId="13" fillId="0" borderId="0" xfId="0" applyNumberFormat="1" applyFont="1" applyFill="1" applyAlignment="1">
      <alignment horizontal="left" indent="3"/>
    </xf>
    <xf numFmtId="0" fontId="13" fillId="0" borderId="0" xfId="0" applyFont="1" applyFill="1" applyAlignment="1">
      <alignment horizontal="left" indent="4"/>
    </xf>
    <xf numFmtId="181" fontId="9" fillId="0" borderId="0" xfId="15" applyNumberFormat="1" applyFont="1" applyFill="1" applyBorder="1" applyAlignment="1">
      <alignment horizontal="left" indent="3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181" fontId="22" fillId="0" borderId="0" xfId="15" applyNumberFormat="1" applyFont="1" applyFill="1" applyAlignment="1">
      <alignment/>
    </xf>
    <xf numFmtId="181" fontId="8" fillId="0" borderId="3" xfId="15" applyNumberFormat="1" applyFont="1" applyFill="1" applyBorder="1" applyAlignment="1">
      <alignment horizontal="center"/>
    </xf>
    <xf numFmtId="181" fontId="8" fillId="0" borderId="0" xfId="15" applyNumberFormat="1" applyFont="1" applyFill="1" applyAlignment="1">
      <alignment horizontal="right"/>
    </xf>
    <xf numFmtId="181" fontId="9" fillId="0" borderId="0" xfId="15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81" fontId="6" fillId="0" borderId="0" xfId="15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5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81" fontId="6" fillId="0" borderId="0" xfId="15" applyNumberFormat="1" applyFont="1" applyFill="1" applyAlignment="1">
      <alignment horizontal="center" vertical="top"/>
    </xf>
    <xf numFmtId="181" fontId="6" fillId="0" borderId="0" xfId="15" applyNumberFormat="1" applyFont="1" applyFill="1" applyAlignment="1">
      <alignment horizontal="left" vertical="top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6"/>
  <sheetViews>
    <sheetView tabSelected="1" workbookViewId="0" topLeftCell="A1">
      <selection activeCell="M182" sqref="M182"/>
    </sheetView>
  </sheetViews>
  <sheetFormatPr defaultColWidth="9.140625" defaultRowHeight="12.75"/>
  <cols>
    <col min="1" max="1" width="2.00390625" style="2" customWidth="1"/>
    <col min="2" max="2" width="3.421875" style="95" customWidth="1"/>
    <col min="3" max="3" width="3.00390625" style="95" customWidth="1"/>
    <col min="4" max="4" width="2.7109375" style="2" customWidth="1"/>
    <col min="5" max="5" width="23.140625" style="11" customWidth="1"/>
    <col min="6" max="6" width="13.00390625" style="21" customWidth="1"/>
    <col min="7" max="7" width="0.13671875" style="21" hidden="1" customWidth="1"/>
    <col min="8" max="8" width="2.00390625" style="21" customWidth="1"/>
    <col min="9" max="9" width="13.00390625" style="21" customWidth="1"/>
    <col min="10" max="10" width="2.00390625" style="21" customWidth="1"/>
    <col min="11" max="11" width="13.00390625" style="21" customWidth="1"/>
    <col min="12" max="12" width="2.00390625" style="21" customWidth="1"/>
    <col min="13" max="13" width="13.00390625" style="21" customWidth="1"/>
    <col min="14" max="14" width="3.140625" style="2" customWidth="1"/>
    <col min="15" max="15" width="6.421875" style="2" hidden="1" customWidth="1"/>
    <col min="16" max="16" width="17.7109375" style="2" hidden="1" customWidth="1"/>
    <col min="17" max="17" width="11.140625" style="2" hidden="1" customWidth="1"/>
    <col min="18" max="18" width="10.28125" style="2" customWidth="1"/>
    <col min="19" max="19" width="4.421875" style="2" customWidth="1"/>
    <col min="20" max="20" width="6.8515625" style="2" customWidth="1"/>
    <col min="21" max="21" width="9.57421875" style="2" hidden="1" customWidth="1"/>
    <col min="22" max="22" width="3.8515625" style="2" hidden="1" customWidth="1"/>
    <col min="23" max="23" width="10.28125" style="2" hidden="1" customWidth="1"/>
    <col min="24" max="24" width="9.28125" style="2" hidden="1" customWidth="1"/>
    <col min="25" max="25" width="1.57421875" style="2" hidden="1" customWidth="1"/>
    <col min="26" max="26" width="4.8515625" style="2" hidden="1" customWidth="1"/>
    <col min="27" max="27" width="0" style="2" hidden="1" customWidth="1"/>
    <col min="28" max="28" width="27.421875" style="2" hidden="1" customWidth="1"/>
    <col min="29" max="29" width="0" style="2" hidden="1" customWidth="1"/>
    <col min="30" max="30" width="12.28125" style="2" hidden="1" customWidth="1"/>
    <col min="31" max="32" width="0" style="2" hidden="1" customWidth="1"/>
    <col min="33" max="33" width="10.00390625" style="2" hidden="1" customWidth="1"/>
    <col min="34" max="46" width="0" style="2" hidden="1" customWidth="1"/>
    <col min="47" max="16384" width="9.140625" style="2" customWidth="1"/>
  </cols>
  <sheetData>
    <row r="1" spans="1:29" ht="19.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0.5" customHeight="1">
      <c r="A2" s="1"/>
      <c r="B2" s="214" t="s">
        <v>2</v>
      </c>
      <c r="C2" s="214"/>
      <c r="D2" s="214"/>
      <c r="E2" s="214"/>
      <c r="F2" s="214"/>
      <c r="G2" s="214"/>
      <c r="H2" s="214"/>
      <c r="I2" s="214"/>
      <c r="J2" s="214"/>
      <c r="K2" s="214"/>
      <c r="L2" s="212" t="s">
        <v>1</v>
      </c>
      <c r="M2" s="212"/>
      <c r="N2" s="21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0.5" customHeight="1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176"/>
      <c r="M3" s="176"/>
      <c r="N3" s="17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2.5" customHeight="1" thickBot="1">
      <c r="A4" s="1"/>
      <c r="B4" s="5"/>
      <c r="C4" s="6"/>
      <c r="D4" s="180" t="s">
        <v>89</v>
      </c>
      <c r="E4" s="181"/>
      <c r="F4" s="183"/>
      <c r="G4" s="183"/>
      <c r="H4" s="183"/>
      <c r="I4" s="183"/>
      <c r="J4" s="183"/>
      <c r="K4" s="183"/>
      <c r="L4" s="183"/>
      <c r="M4" s="182"/>
      <c r="N4" s="6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0.5" customHeight="1">
      <c r="A5" s="1"/>
      <c r="B5" s="8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6"/>
      <c r="P5" s="3"/>
      <c r="Q5" s="9"/>
      <c r="R5" s="9"/>
      <c r="S5" s="9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0.5" customHeight="1">
      <c r="A6" s="1"/>
      <c r="B6" s="8"/>
      <c r="C6" s="6"/>
      <c r="D6" s="6"/>
      <c r="E6" s="8"/>
      <c r="F6" s="7"/>
      <c r="G6" s="7"/>
      <c r="H6" s="7"/>
      <c r="I6" s="7"/>
      <c r="J6" s="7"/>
      <c r="K6" s="7"/>
      <c r="L6" s="7"/>
      <c r="M6" s="7"/>
      <c r="N6" s="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11"/>
      <c r="AB6" s="211"/>
      <c r="AC6" s="211"/>
    </row>
    <row r="7" spans="1:41" s="11" customFormat="1" ht="18.75" customHeight="1">
      <c r="A7" s="8"/>
      <c r="B7" s="8"/>
      <c r="C7" s="8"/>
      <c r="D7" s="208" t="s">
        <v>43</v>
      </c>
      <c r="E7" s="8"/>
      <c r="F7" s="10"/>
      <c r="G7" s="10"/>
      <c r="H7" s="10"/>
      <c r="I7" s="10"/>
      <c r="J7" s="10"/>
      <c r="K7" s="10"/>
      <c r="L7" s="10"/>
      <c r="M7" s="10"/>
      <c r="N7" s="8"/>
      <c r="P7" s="12"/>
      <c r="Q7" s="13"/>
      <c r="R7" s="14"/>
      <c r="S7" s="15"/>
      <c r="T7" s="12"/>
      <c r="U7" s="12"/>
      <c r="V7" s="12"/>
      <c r="W7" s="12"/>
      <c r="X7" s="12"/>
      <c r="Y7" s="12"/>
      <c r="Z7" s="12"/>
      <c r="AA7" s="12"/>
      <c r="AB7" s="12"/>
      <c r="AC7" s="12"/>
      <c r="AO7" s="2"/>
    </row>
    <row r="8" spans="1:41" s="11" customFormat="1" ht="10.5" customHeight="1">
      <c r="A8" s="8"/>
      <c r="C8" s="8"/>
      <c r="D8" s="208" t="s">
        <v>124</v>
      </c>
      <c r="E8" s="8"/>
      <c r="F8" s="10"/>
      <c r="G8" s="10"/>
      <c r="H8" s="10"/>
      <c r="I8" s="10"/>
      <c r="J8" s="10"/>
      <c r="K8" s="10"/>
      <c r="L8" s="10"/>
      <c r="M8" s="10"/>
      <c r="N8" s="8"/>
      <c r="P8" s="12"/>
      <c r="Q8" s="13"/>
      <c r="R8" s="14"/>
      <c r="S8" s="15"/>
      <c r="T8" s="12"/>
      <c r="U8" s="12"/>
      <c r="V8" s="12"/>
      <c r="W8" s="12"/>
      <c r="X8" s="12"/>
      <c r="Y8" s="12"/>
      <c r="Z8" s="12"/>
      <c r="AA8" s="12"/>
      <c r="AB8" s="12"/>
      <c r="AC8" s="12"/>
      <c r="AO8" s="2"/>
    </row>
    <row r="9" spans="1:41" s="11" customFormat="1" ht="10.5" customHeight="1">
      <c r="A9" s="8"/>
      <c r="C9" s="8"/>
      <c r="E9" s="8"/>
      <c r="F9" s="10"/>
      <c r="G9" s="10"/>
      <c r="H9" s="10"/>
      <c r="I9" s="10"/>
      <c r="J9" s="10"/>
      <c r="K9" s="10"/>
      <c r="L9" s="10"/>
      <c r="M9" s="10"/>
      <c r="N9" s="8"/>
      <c r="P9" s="12"/>
      <c r="Q9" s="13"/>
      <c r="R9" s="14"/>
      <c r="S9" s="15"/>
      <c r="T9" s="12"/>
      <c r="U9" s="12"/>
      <c r="V9" s="12"/>
      <c r="W9" s="12"/>
      <c r="X9" s="12"/>
      <c r="Y9" s="12"/>
      <c r="Z9" s="12"/>
      <c r="AA9" s="12"/>
      <c r="AB9" s="12"/>
      <c r="AC9" s="12"/>
      <c r="AO9" s="2"/>
    </row>
    <row r="10" spans="1:33" ht="10.5" customHeight="1">
      <c r="A10" s="1"/>
      <c r="B10" s="5"/>
      <c r="C10" s="5"/>
      <c r="D10" s="1"/>
      <c r="E10" s="8"/>
      <c r="F10" s="129" t="s">
        <v>32</v>
      </c>
      <c r="G10" s="16"/>
      <c r="H10" s="7"/>
      <c r="I10" s="131" t="s">
        <v>34</v>
      </c>
      <c r="J10" s="17"/>
      <c r="K10" s="129" t="s">
        <v>32</v>
      </c>
      <c r="L10" s="16"/>
      <c r="M10" s="132" t="s">
        <v>34</v>
      </c>
      <c r="N10" s="130"/>
      <c r="X10" s="3"/>
      <c r="Y10" s="3"/>
      <c r="Z10" s="3"/>
      <c r="AA10" s="3"/>
      <c r="AB10" s="3"/>
      <c r="AC10" s="3"/>
      <c r="AD10" s="3"/>
      <c r="AG10" s="2" t="s">
        <v>31</v>
      </c>
    </row>
    <row r="11" spans="1:29" ht="10.5" customHeight="1">
      <c r="A11" s="1"/>
      <c r="B11" s="5"/>
      <c r="C11" s="5"/>
      <c r="D11" s="1"/>
      <c r="E11" s="8"/>
      <c r="F11" s="18" t="s">
        <v>33</v>
      </c>
      <c r="G11" s="19"/>
      <c r="H11" s="7"/>
      <c r="I11" s="20" t="s">
        <v>35</v>
      </c>
      <c r="J11" s="17"/>
      <c r="K11" s="18" t="s">
        <v>116</v>
      </c>
      <c r="L11" s="7"/>
      <c r="M11" s="18" t="s">
        <v>116</v>
      </c>
      <c r="N11" s="1"/>
      <c r="Q11" s="11"/>
      <c r="R11" s="21"/>
      <c r="S11" s="21"/>
      <c r="T11" s="21"/>
      <c r="U11" s="21"/>
      <c r="V11" s="21"/>
      <c r="W11" s="21"/>
      <c r="X11" s="3"/>
      <c r="Y11" s="3"/>
      <c r="Z11" s="3"/>
      <c r="AA11" s="3"/>
      <c r="AB11" s="22"/>
      <c r="AC11" s="3"/>
    </row>
    <row r="12" spans="1:31" ht="10.5" customHeight="1">
      <c r="A12" s="1"/>
      <c r="B12" s="5"/>
      <c r="C12" s="5"/>
      <c r="D12" s="1"/>
      <c r="E12" s="8"/>
      <c r="F12" s="18" t="s">
        <v>126</v>
      </c>
      <c r="G12" s="18"/>
      <c r="H12" s="7"/>
      <c r="I12" s="18" t="s">
        <v>126</v>
      </c>
      <c r="J12" s="17"/>
      <c r="K12" s="18" t="s">
        <v>127</v>
      </c>
      <c r="L12" s="7"/>
      <c r="M12" s="18" t="s">
        <v>127</v>
      </c>
      <c r="N12" s="1"/>
      <c r="Q12" s="11"/>
      <c r="R12" s="21"/>
      <c r="S12" s="21"/>
      <c r="T12" s="21"/>
      <c r="U12" s="21"/>
      <c r="V12" s="21"/>
      <c r="W12" s="21"/>
      <c r="X12" s="3"/>
      <c r="Y12" s="3"/>
      <c r="Z12" s="3"/>
      <c r="AA12" s="3"/>
      <c r="AB12" s="3"/>
      <c r="AC12" s="3"/>
      <c r="AD12" s="3"/>
      <c r="AE12" s="3"/>
    </row>
    <row r="13" spans="1:33" ht="10.5" customHeight="1">
      <c r="A13" s="1"/>
      <c r="B13" s="5"/>
      <c r="C13" s="5"/>
      <c r="D13" s="1"/>
      <c r="E13" s="8"/>
      <c r="F13" s="168" t="s">
        <v>115</v>
      </c>
      <c r="G13" s="133" t="s">
        <v>30</v>
      </c>
      <c r="H13" s="27"/>
      <c r="I13" s="142" t="str">
        <f>+F13</f>
        <v>31 Dec</v>
      </c>
      <c r="J13" s="17"/>
      <c r="K13" s="18" t="s">
        <v>36</v>
      </c>
      <c r="L13" s="7"/>
      <c r="M13" s="18" t="s">
        <v>36</v>
      </c>
      <c r="N13" s="1"/>
      <c r="Q13" s="11" t="s">
        <v>13</v>
      </c>
      <c r="R13" s="21"/>
      <c r="S13" s="21"/>
      <c r="T13" s="21"/>
      <c r="U13" s="21"/>
      <c r="V13" s="21"/>
      <c r="W13" s="21"/>
      <c r="X13" s="3"/>
      <c r="Y13" s="3"/>
      <c r="Z13" s="3"/>
      <c r="AA13" s="3"/>
      <c r="AB13" s="24"/>
      <c r="AC13" s="24"/>
      <c r="AD13" s="25"/>
      <c r="AG13" s="26">
        <f>+AB13-AD13</f>
        <v>0</v>
      </c>
    </row>
    <row r="14" spans="1:33" ht="10.5" customHeight="1">
      <c r="A14" s="1"/>
      <c r="B14" s="5"/>
      <c r="C14" s="5"/>
      <c r="D14" s="1"/>
      <c r="E14" s="8"/>
      <c r="F14" s="18" t="s">
        <v>3</v>
      </c>
      <c r="G14" s="23"/>
      <c r="H14" s="35"/>
      <c r="I14" s="20" t="s">
        <v>3</v>
      </c>
      <c r="J14" s="35"/>
      <c r="K14" s="18" t="s">
        <v>3</v>
      </c>
      <c r="L14" s="35"/>
      <c r="M14" s="20" t="s">
        <v>3</v>
      </c>
      <c r="N14" s="1"/>
      <c r="Q14" s="11" t="s">
        <v>14</v>
      </c>
      <c r="R14" s="21"/>
      <c r="S14" s="21"/>
      <c r="T14" s="21"/>
      <c r="U14" s="21"/>
      <c r="V14" s="21"/>
      <c r="W14" s="21"/>
      <c r="X14" s="3"/>
      <c r="Y14" s="3"/>
      <c r="Z14" s="28"/>
      <c r="AA14" s="3"/>
      <c r="AB14" s="25"/>
      <c r="AC14" s="25"/>
      <c r="AD14" s="25"/>
      <c r="AG14" s="26">
        <f aca="true" t="shared" si="0" ref="AG14:AG23">+AB14-AD14</f>
        <v>0</v>
      </c>
    </row>
    <row r="15" spans="1:33" ht="10.5" customHeight="1">
      <c r="A15" s="1"/>
      <c r="B15" s="5"/>
      <c r="C15" s="5"/>
      <c r="D15" s="1"/>
      <c r="E15" s="8"/>
      <c r="F15" s="29"/>
      <c r="G15" s="30"/>
      <c r="H15" s="31"/>
      <c r="I15" s="29"/>
      <c r="J15" s="31"/>
      <c r="K15" s="32"/>
      <c r="L15" s="31"/>
      <c r="M15" s="33"/>
      <c r="N15" s="1"/>
      <c r="Q15" s="11" t="s">
        <v>15</v>
      </c>
      <c r="R15" s="21"/>
      <c r="S15" s="21"/>
      <c r="T15" s="21"/>
      <c r="U15" s="21"/>
      <c r="V15" s="21"/>
      <c r="W15" s="21"/>
      <c r="X15" s="3"/>
      <c r="Y15" s="3"/>
      <c r="Z15" s="28"/>
      <c r="AA15" s="34"/>
      <c r="AB15" s="25"/>
      <c r="AC15" s="25"/>
      <c r="AD15" s="25"/>
      <c r="AG15" s="26">
        <f t="shared" si="0"/>
        <v>0</v>
      </c>
    </row>
    <row r="16" spans="1:33" ht="10.5" customHeight="1">
      <c r="A16" s="1"/>
      <c r="B16" s="5"/>
      <c r="C16" s="5"/>
      <c r="D16" s="1"/>
      <c r="E16" s="8"/>
      <c r="N16" s="36"/>
      <c r="Q16" s="11" t="s">
        <v>16</v>
      </c>
      <c r="R16" s="21"/>
      <c r="S16" s="21"/>
      <c r="T16" s="21"/>
      <c r="U16" s="3"/>
      <c r="V16" s="21"/>
      <c r="W16" s="21"/>
      <c r="X16" s="28"/>
      <c r="Y16" s="3"/>
      <c r="Z16" s="28"/>
      <c r="AA16" s="3"/>
      <c r="AB16" s="25"/>
      <c r="AC16" s="25"/>
      <c r="AD16" s="25"/>
      <c r="AG16" s="26">
        <f t="shared" si="0"/>
        <v>0</v>
      </c>
    </row>
    <row r="17" spans="1:33" ht="10.5" customHeight="1">
      <c r="A17" s="1"/>
      <c r="B17" s="1"/>
      <c r="C17" s="1"/>
      <c r="D17" s="1"/>
      <c r="E17" s="1"/>
      <c r="F17" s="1"/>
      <c r="G17" s="37"/>
      <c r="H17" s="1"/>
      <c r="I17" s="1"/>
      <c r="J17" s="1"/>
      <c r="K17" s="1"/>
      <c r="L17" s="1"/>
      <c r="M17" s="1"/>
      <c r="N17" s="38"/>
      <c r="Q17" s="11" t="s">
        <v>17</v>
      </c>
      <c r="R17" s="21"/>
      <c r="S17" s="21"/>
      <c r="T17" s="21"/>
      <c r="U17" s="21"/>
      <c r="V17" s="21"/>
      <c r="W17" s="21"/>
      <c r="X17" s="3"/>
      <c r="Y17" s="3"/>
      <c r="Z17" s="28"/>
      <c r="AA17" s="3"/>
      <c r="AB17" s="39"/>
      <c r="AC17" s="39"/>
      <c r="AD17" s="25"/>
      <c r="AG17" s="26">
        <f t="shared" si="0"/>
        <v>0</v>
      </c>
    </row>
    <row r="18" spans="1:33" ht="12" customHeight="1">
      <c r="A18" s="1"/>
      <c r="B18" s="40"/>
      <c r="C18" s="5"/>
      <c r="D18" s="1" t="s">
        <v>27</v>
      </c>
      <c r="E18" s="8"/>
      <c r="F18" s="49">
        <f>+K18-40121</f>
        <v>17210</v>
      </c>
      <c r="G18" s="62">
        <v>33364</v>
      </c>
      <c r="H18" s="78"/>
      <c r="I18" s="49">
        <v>14201</v>
      </c>
      <c r="J18" s="78"/>
      <c r="K18" s="49">
        <v>57331</v>
      </c>
      <c r="L18" s="135"/>
      <c r="M18" s="49">
        <v>47565</v>
      </c>
      <c r="N18" s="4"/>
      <c r="O18" s="2">
        <v>72962</v>
      </c>
      <c r="P18" s="43">
        <f>+M18-O18</f>
        <v>-25397</v>
      </c>
      <c r="Q18" s="11" t="s">
        <v>18</v>
      </c>
      <c r="R18" s="21"/>
      <c r="S18" s="21"/>
      <c r="T18" s="21"/>
      <c r="U18" s="21"/>
      <c r="V18" s="21"/>
      <c r="W18" s="21"/>
      <c r="X18" s="3"/>
      <c r="Y18" s="3"/>
      <c r="Z18" s="28"/>
      <c r="AA18" s="3"/>
      <c r="AB18" s="39"/>
      <c r="AD18" s="25"/>
      <c r="AG18" s="26">
        <f t="shared" si="0"/>
        <v>0</v>
      </c>
    </row>
    <row r="19" spans="1:33" ht="12" customHeight="1">
      <c r="A19" s="1"/>
      <c r="B19" s="5"/>
      <c r="C19" s="5"/>
      <c r="D19" s="44"/>
      <c r="E19" s="8"/>
      <c r="F19" s="49"/>
      <c r="G19" s="62"/>
      <c r="H19" s="78"/>
      <c r="I19" s="49"/>
      <c r="J19" s="78"/>
      <c r="K19" s="49"/>
      <c r="L19" s="78"/>
      <c r="M19" s="49"/>
      <c r="N19" s="1"/>
      <c r="P19" s="43"/>
      <c r="Q19" s="11"/>
      <c r="R19" s="21"/>
      <c r="S19" s="21"/>
      <c r="T19" s="21"/>
      <c r="U19" s="21"/>
      <c r="V19" s="21"/>
      <c r="W19" s="21"/>
      <c r="X19" s="3"/>
      <c r="Y19" s="3"/>
      <c r="Z19" s="28"/>
      <c r="AA19" s="3"/>
      <c r="AB19" s="39"/>
      <c r="AD19" s="25"/>
      <c r="AG19" s="26">
        <f t="shared" si="0"/>
        <v>0</v>
      </c>
    </row>
    <row r="20" spans="1:33" ht="12" customHeight="1">
      <c r="A20" s="1"/>
      <c r="B20" s="1"/>
      <c r="C20" s="5"/>
      <c r="D20" s="44" t="s">
        <v>38</v>
      </c>
      <c r="E20" s="1"/>
      <c r="F20" s="46">
        <f>+K20+38463</f>
        <v>-15381</v>
      </c>
      <c r="G20" s="46"/>
      <c r="H20" s="46"/>
      <c r="I20" s="46">
        <v>-14680</v>
      </c>
      <c r="J20" s="46"/>
      <c r="K20" s="46">
        <f>-53584-260</f>
        <v>-53844</v>
      </c>
      <c r="L20" s="46"/>
      <c r="M20" s="46">
        <f>-36388-287-10241-5754</f>
        <v>-52670</v>
      </c>
      <c r="N20" s="45"/>
      <c r="O20" s="2">
        <v>3080</v>
      </c>
      <c r="P20" s="43">
        <f>+M23-O20</f>
        <v>-1741</v>
      </c>
      <c r="Q20" s="11" t="s">
        <v>19</v>
      </c>
      <c r="R20" s="21"/>
      <c r="S20" s="21"/>
      <c r="T20" s="21"/>
      <c r="U20" s="21"/>
      <c r="V20" s="21"/>
      <c r="W20" s="21"/>
      <c r="X20" s="3"/>
      <c r="Y20" s="3"/>
      <c r="Z20" s="28"/>
      <c r="AA20" s="3"/>
      <c r="AB20" s="39"/>
      <c r="AC20" s="39"/>
      <c r="AD20" s="25"/>
      <c r="AG20" s="26">
        <f t="shared" si="0"/>
        <v>0</v>
      </c>
    </row>
    <row r="21" spans="1:33" ht="12" customHeight="1">
      <c r="A21" s="1"/>
      <c r="B21" s="40"/>
      <c r="C21" s="5"/>
      <c r="D21" s="215"/>
      <c r="E21" s="215"/>
      <c r="F21" s="46"/>
      <c r="G21" s="47"/>
      <c r="H21" s="17"/>
      <c r="I21" s="46"/>
      <c r="J21" s="17"/>
      <c r="K21" s="17"/>
      <c r="L21" s="17"/>
      <c r="M21" s="17"/>
      <c r="N21" s="45"/>
      <c r="P21" s="43">
        <f aca="true" t="shared" si="1" ref="P21:P58">+M21-O21</f>
        <v>0</v>
      </c>
      <c r="Q21" s="11" t="s">
        <v>20</v>
      </c>
      <c r="R21" s="21"/>
      <c r="S21" s="21"/>
      <c r="T21" s="21"/>
      <c r="U21" s="21"/>
      <c r="V21" s="21"/>
      <c r="W21" s="21"/>
      <c r="X21" s="3"/>
      <c r="Y21" s="3"/>
      <c r="Z21" s="28"/>
      <c r="AA21" s="3"/>
      <c r="AB21" s="24"/>
      <c r="AC21" s="3"/>
      <c r="AD21" s="25"/>
      <c r="AG21" s="26">
        <f t="shared" si="0"/>
        <v>0</v>
      </c>
    </row>
    <row r="22" spans="1:33" ht="10.5" customHeight="1" hidden="1">
      <c r="A22" s="1"/>
      <c r="B22" s="5"/>
      <c r="C22" s="5"/>
      <c r="D22" s="1"/>
      <c r="E22" s="8"/>
      <c r="F22" s="46"/>
      <c r="G22" s="47" t="s">
        <v>8</v>
      </c>
      <c r="H22" s="17"/>
      <c r="I22" s="46"/>
      <c r="J22" s="17"/>
      <c r="K22" s="17" t="s">
        <v>8</v>
      </c>
      <c r="L22" s="17"/>
      <c r="M22" s="17" t="s">
        <v>8</v>
      </c>
      <c r="N22" s="1"/>
      <c r="P22" s="43" t="e">
        <f t="shared" si="1"/>
        <v>#VALUE!</v>
      </c>
      <c r="Q22" s="11" t="s">
        <v>21</v>
      </c>
      <c r="R22" s="21"/>
      <c r="S22" s="21"/>
      <c r="T22" s="21"/>
      <c r="U22" s="21"/>
      <c r="V22" s="21"/>
      <c r="W22" s="21"/>
      <c r="X22" s="3"/>
      <c r="Y22" s="3"/>
      <c r="Z22" s="28"/>
      <c r="AA22" s="3"/>
      <c r="AB22" s="24"/>
      <c r="AC22" s="3"/>
      <c r="AD22" s="25"/>
      <c r="AG22" s="26">
        <f t="shared" si="0"/>
        <v>0</v>
      </c>
    </row>
    <row r="23" spans="1:33" ht="10.5" customHeight="1">
      <c r="A23" s="1"/>
      <c r="B23" s="5"/>
      <c r="C23" s="5"/>
      <c r="D23" s="1" t="s">
        <v>37</v>
      </c>
      <c r="E23" s="8"/>
      <c r="F23" s="169">
        <f>+K23-3233</f>
        <v>430</v>
      </c>
      <c r="G23" s="62">
        <v>1232</v>
      </c>
      <c r="H23" s="85"/>
      <c r="I23" s="169">
        <v>107</v>
      </c>
      <c r="J23" s="85"/>
      <c r="K23" s="169">
        <v>3663</v>
      </c>
      <c r="L23" s="85"/>
      <c r="M23" s="169">
        <f>1320+19</f>
        <v>1339</v>
      </c>
      <c r="N23" s="1"/>
      <c r="P23" s="43" t="e">
        <f>+#REF!-O23</f>
        <v>#REF!</v>
      </c>
      <c r="Q23" s="11" t="s">
        <v>22</v>
      </c>
      <c r="R23" s="21"/>
      <c r="S23" s="21"/>
      <c r="T23" s="21"/>
      <c r="U23" s="21"/>
      <c r="V23" s="21"/>
      <c r="W23" s="21"/>
      <c r="X23" s="3"/>
      <c r="Y23" s="3"/>
      <c r="Z23" s="28"/>
      <c r="AA23" s="3"/>
      <c r="AB23" s="24"/>
      <c r="AC23" s="24"/>
      <c r="AD23" s="25"/>
      <c r="AG23" s="26">
        <f t="shared" si="0"/>
        <v>0</v>
      </c>
    </row>
    <row r="24" spans="1:33" ht="10.5" customHeight="1" thickBot="1">
      <c r="A24" s="1"/>
      <c r="B24" s="5"/>
      <c r="C24" s="5"/>
      <c r="D24" s="1"/>
      <c r="E24" s="8"/>
      <c r="F24" s="46"/>
      <c r="G24" s="47"/>
      <c r="H24" s="17"/>
      <c r="I24" s="46"/>
      <c r="J24" s="17"/>
      <c r="K24" s="17"/>
      <c r="L24" s="17"/>
      <c r="M24" s="17"/>
      <c r="N24" s="1"/>
      <c r="P24" s="43">
        <f t="shared" si="1"/>
        <v>0</v>
      </c>
      <c r="Q24" s="11"/>
      <c r="R24" s="21"/>
      <c r="S24" s="21"/>
      <c r="T24" s="21"/>
      <c r="U24" s="21"/>
      <c r="V24" s="21"/>
      <c r="W24" s="21"/>
      <c r="X24" s="3"/>
      <c r="Y24" s="3"/>
      <c r="Z24" s="3"/>
      <c r="AA24" s="3"/>
      <c r="AB24" s="48"/>
      <c r="AC24" s="48"/>
      <c r="AD24" s="48"/>
      <c r="AE24" s="48"/>
      <c r="AG24" s="26">
        <f>SUM(AG13:AG23)</f>
        <v>0</v>
      </c>
    </row>
    <row r="25" spans="1:29" ht="10.5" customHeight="1" thickTop="1">
      <c r="A25" s="1"/>
      <c r="B25" s="5"/>
      <c r="C25" s="5"/>
      <c r="D25" s="1" t="s">
        <v>87</v>
      </c>
      <c r="E25" s="8"/>
      <c r="F25" s="46">
        <f>+F18+F20+F23</f>
        <v>2259</v>
      </c>
      <c r="G25" s="47"/>
      <c r="H25" s="17"/>
      <c r="I25" s="46">
        <f>+I18+I20+I23</f>
        <v>-372</v>
      </c>
      <c r="J25" s="17"/>
      <c r="K25" s="46">
        <f>+K18+K20+K23</f>
        <v>7150</v>
      </c>
      <c r="L25" s="17"/>
      <c r="M25" s="46">
        <f>+M18+M20+M23</f>
        <v>-3766</v>
      </c>
      <c r="N25" s="1"/>
      <c r="P25" s="43">
        <f t="shared" si="1"/>
        <v>-3766</v>
      </c>
      <c r="Q25" s="11"/>
      <c r="R25" s="21"/>
      <c r="S25" s="21"/>
      <c r="T25" s="21"/>
      <c r="U25" s="21"/>
      <c r="V25" s="21"/>
      <c r="W25" s="21"/>
      <c r="X25" s="3"/>
      <c r="Y25" s="3"/>
      <c r="Z25" s="3"/>
      <c r="AA25" s="3"/>
      <c r="AB25" s="24"/>
      <c r="AC25" s="3"/>
    </row>
    <row r="26" spans="1:29" ht="10.5" customHeight="1">
      <c r="A26" s="1"/>
      <c r="B26" s="5"/>
      <c r="C26" s="5"/>
      <c r="D26" s="1"/>
      <c r="E26" s="8"/>
      <c r="F26" s="49"/>
      <c r="G26" s="47"/>
      <c r="H26" s="17"/>
      <c r="I26" s="49"/>
      <c r="J26" s="17"/>
      <c r="K26" s="46"/>
      <c r="L26" s="17"/>
      <c r="M26" s="46"/>
      <c r="N26" s="1"/>
      <c r="O26" s="2">
        <v>27384</v>
      </c>
      <c r="P26" s="43">
        <f t="shared" si="1"/>
        <v>-27384</v>
      </c>
      <c r="Q26" s="11"/>
      <c r="R26" s="21"/>
      <c r="S26" s="21"/>
      <c r="T26" s="21"/>
      <c r="U26" s="21"/>
      <c r="V26" s="21"/>
      <c r="W26" s="21"/>
      <c r="X26" s="3"/>
      <c r="Y26" s="3"/>
      <c r="Z26" s="28"/>
      <c r="AA26" s="3"/>
      <c r="AB26" s="3"/>
      <c r="AC26" s="3"/>
    </row>
    <row r="27" spans="1:30" ht="10.5" customHeight="1">
      <c r="A27" s="1"/>
      <c r="B27" s="5"/>
      <c r="C27" s="5"/>
      <c r="D27" s="1" t="s">
        <v>28</v>
      </c>
      <c r="E27" s="8"/>
      <c r="F27" s="49">
        <f>+K27+3929</f>
        <v>-974</v>
      </c>
      <c r="G27" s="47"/>
      <c r="H27" s="17"/>
      <c r="I27" s="49">
        <v>-1529</v>
      </c>
      <c r="J27" s="17"/>
      <c r="K27" s="46">
        <v>-4903</v>
      </c>
      <c r="L27" s="17"/>
      <c r="M27" s="46">
        <v>-7046</v>
      </c>
      <c r="N27" s="1"/>
      <c r="O27" s="2">
        <v>-6097</v>
      </c>
      <c r="P27" s="43">
        <f t="shared" si="1"/>
        <v>-949</v>
      </c>
      <c r="Q27" s="50"/>
      <c r="R27" s="21"/>
      <c r="S27" s="21"/>
      <c r="T27" s="21"/>
      <c r="U27" s="21"/>
      <c r="V27" s="21"/>
      <c r="W27" s="21"/>
      <c r="X27" s="3"/>
      <c r="Y27" s="3"/>
      <c r="Z27" s="28"/>
      <c r="AA27" s="3"/>
      <c r="AB27" s="3"/>
      <c r="AC27" s="3"/>
      <c r="AD27" s="3"/>
    </row>
    <row r="28" spans="1:29" ht="10.5" customHeight="1">
      <c r="A28" s="1"/>
      <c r="B28" s="5"/>
      <c r="C28" s="5"/>
      <c r="D28" s="1"/>
      <c r="E28" s="1"/>
      <c r="F28" s="49"/>
      <c r="G28" s="47"/>
      <c r="H28" s="1"/>
      <c r="I28" s="49"/>
      <c r="J28" s="1"/>
      <c r="K28" s="51"/>
      <c r="L28" s="1"/>
      <c r="M28" s="52"/>
      <c r="N28" s="1"/>
      <c r="O28" s="2">
        <v>-4270</v>
      </c>
      <c r="P28" s="43">
        <f t="shared" si="1"/>
        <v>4270</v>
      </c>
      <c r="Q28" s="53"/>
      <c r="R28" s="21"/>
      <c r="S28" s="21"/>
      <c r="T28" s="21"/>
      <c r="U28" s="21"/>
      <c r="V28" s="21"/>
      <c r="W28" s="21"/>
      <c r="X28" s="3"/>
      <c r="Y28" s="3"/>
      <c r="Z28" s="28"/>
      <c r="AA28" s="3"/>
      <c r="AB28" s="3"/>
      <c r="AC28" s="3"/>
    </row>
    <row r="29" spans="1:31" ht="12.75" customHeight="1">
      <c r="A29" s="1"/>
      <c r="B29" s="5"/>
      <c r="C29" s="5"/>
      <c r="D29" s="1" t="s">
        <v>39</v>
      </c>
      <c r="E29" s="8"/>
      <c r="F29" s="49"/>
      <c r="G29" s="136"/>
      <c r="H29" s="78"/>
      <c r="I29" s="49"/>
      <c r="J29" s="78"/>
      <c r="K29" s="128"/>
      <c r="L29" s="78"/>
      <c r="M29" s="128"/>
      <c r="N29" s="1"/>
      <c r="P29" s="43">
        <f t="shared" si="1"/>
        <v>0</v>
      </c>
      <c r="Q29" s="55"/>
      <c r="R29" s="3"/>
      <c r="S29" s="3"/>
      <c r="T29" s="3"/>
      <c r="U29" s="3"/>
      <c r="V29" s="3"/>
      <c r="W29" s="3"/>
      <c r="X29" s="3"/>
      <c r="Y29" s="3"/>
      <c r="Z29" s="28"/>
      <c r="AA29" s="3"/>
      <c r="AB29" s="3"/>
      <c r="AC29" s="3"/>
      <c r="AD29" s="3"/>
      <c r="AE29" s="3"/>
    </row>
    <row r="30" spans="1:31" ht="12.75" customHeight="1">
      <c r="A30" s="1"/>
      <c r="B30" s="5"/>
      <c r="C30" s="5"/>
      <c r="D30" s="1"/>
      <c r="E30" s="8" t="s">
        <v>82</v>
      </c>
      <c r="F30" s="49">
        <v>0</v>
      </c>
      <c r="G30" s="136"/>
      <c r="H30" s="17"/>
      <c r="I30" s="49">
        <v>0</v>
      </c>
      <c r="J30" s="17"/>
      <c r="K30" s="128">
        <v>0</v>
      </c>
      <c r="L30" s="17"/>
      <c r="M30" s="128">
        <v>5162</v>
      </c>
      <c r="N30" s="1"/>
      <c r="P30" s="43"/>
      <c r="Q30" s="55"/>
      <c r="R30" s="3"/>
      <c r="S30" s="3"/>
      <c r="T30" s="3"/>
      <c r="U30" s="3"/>
      <c r="V30" s="3"/>
      <c r="W30" s="3"/>
      <c r="X30" s="3"/>
      <c r="Y30" s="3"/>
      <c r="Z30" s="28"/>
      <c r="AA30" s="3"/>
      <c r="AB30" s="3"/>
      <c r="AC30" s="3"/>
      <c r="AD30" s="3"/>
      <c r="AE30" s="3"/>
    </row>
    <row r="31" spans="1:31" ht="13.5" customHeight="1">
      <c r="A31" s="1"/>
      <c r="B31" s="5"/>
      <c r="C31" s="5"/>
      <c r="D31" s="1"/>
      <c r="E31" s="8" t="s">
        <v>81</v>
      </c>
      <c r="F31" s="60">
        <v>0</v>
      </c>
      <c r="G31" s="73"/>
      <c r="H31" s="78"/>
      <c r="I31" s="60">
        <v>0</v>
      </c>
      <c r="J31" s="17"/>
      <c r="K31" s="206">
        <v>0</v>
      </c>
      <c r="L31" s="78"/>
      <c r="M31" s="206">
        <v>36454</v>
      </c>
      <c r="N31" s="45"/>
      <c r="P31" s="43">
        <f t="shared" si="1"/>
        <v>36454</v>
      </c>
      <c r="Q31" s="55">
        <v>13800</v>
      </c>
      <c r="R31" s="34"/>
      <c r="S31" s="3"/>
      <c r="T31" s="3"/>
      <c r="U31" s="3"/>
      <c r="V31" s="3"/>
      <c r="W31" s="3"/>
      <c r="X31" s="3"/>
      <c r="Y31" s="3"/>
      <c r="Z31" s="28"/>
      <c r="AA31" s="3"/>
      <c r="AB31" s="24"/>
      <c r="AC31" s="24"/>
      <c r="AD31" s="25"/>
      <c r="AE31" s="3"/>
    </row>
    <row r="32" spans="1:31" ht="1.5" customHeight="1">
      <c r="A32" s="1"/>
      <c r="B32" s="5"/>
      <c r="C32" s="5"/>
      <c r="D32" s="1"/>
      <c r="E32" s="8"/>
      <c r="F32" s="186"/>
      <c r="G32" s="57"/>
      <c r="H32" s="17"/>
      <c r="I32" s="35"/>
      <c r="J32" s="17"/>
      <c r="K32" s="186"/>
      <c r="L32" s="17"/>
      <c r="M32" s="186"/>
      <c r="N32" s="1"/>
      <c r="P32" s="43"/>
      <c r="Q32" s="55"/>
      <c r="R32" s="34"/>
      <c r="S32" s="3"/>
      <c r="T32" s="3"/>
      <c r="U32" s="3"/>
      <c r="V32" s="28"/>
      <c r="W32" s="28"/>
      <c r="X32" s="28"/>
      <c r="Y32" s="3"/>
      <c r="Z32" s="3"/>
      <c r="AA32" s="3"/>
      <c r="AB32" s="25"/>
      <c r="AC32" s="25"/>
      <c r="AD32" s="25"/>
      <c r="AE32" s="3"/>
    </row>
    <row r="33" spans="1:31" ht="12.75" customHeight="1">
      <c r="A33" s="1"/>
      <c r="B33" s="5"/>
      <c r="C33" s="5"/>
      <c r="E33" s="2"/>
      <c r="F33" s="184">
        <f>+F30+F31</f>
        <v>0</v>
      </c>
      <c r="G33" s="44"/>
      <c r="H33" s="44"/>
      <c r="I33" s="184">
        <f>+I30+I31</f>
        <v>0</v>
      </c>
      <c r="J33" s="44"/>
      <c r="K33" s="185">
        <f>+K30+K31</f>
        <v>0</v>
      </c>
      <c r="L33" s="44"/>
      <c r="M33" s="185">
        <f>+M30+M31</f>
        <v>41616</v>
      </c>
      <c r="N33" s="1"/>
      <c r="P33" s="43">
        <f>+M35-O33</f>
        <v>30804</v>
      </c>
      <c r="Q33" s="55"/>
      <c r="R33" s="34"/>
      <c r="S33" s="3"/>
      <c r="T33" s="3"/>
      <c r="U33" s="3"/>
      <c r="V33" s="3"/>
      <c r="W33" s="28"/>
      <c r="X33" s="28"/>
      <c r="Y33" s="3"/>
      <c r="Z33" s="3"/>
      <c r="AA33" s="34"/>
      <c r="AB33" s="25"/>
      <c r="AC33" s="25"/>
      <c r="AD33" s="25"/>
      <c r="AE33" s="3"/>
    </row>
    <row r="34" spans="1:31" ht="12.75" customHeight="1">
      <c r="A34" s="1"/>
      <c r="B34" s="5"/>
      <c r="C34" s="5"/>
      <c r="E34" s="2"/>
      <c r="F34" s="177"/>
      <c r="G34" s="44"/>
      <c r="H34" s="44"/>
      <c r="I34" s="177"/>
      <c r="J34" s="44"/>
      <c r="K34" s="177"/>
      <c r="L34" s="44"/>
      <c r="M34" s="177"/>
      <c r="N34" s="1"/>
      <c r="P34" s="43"/>
      <c r="Q34" s="55"/>
      <c r="R34" s="34"/>
      <c r="S34" s="3"/>
      <c r="T34" s="3"/>
      <c r="U34" s="3"/>
      <c r="V34" s="3"/>
      <c r="W34" s="28"/>
      <c r="X34" s="28"/>
      <c r="Y34" s="3"/>
      <c r="Z34" s="3"/>
      <c r="AA34" s="34"/>
      <c r="AB34" s="25"/>
      <c r="AC34" s="25"/>
      <c r="AD34" s="25"/>
      <c r="AE34" s="3"/>
    </row>
    <row r="35" spans="1:31" ht="12.75" customHeight="1">
      <c r="A35" s="1"/>
      <c r="B35" s="5"/>
      <c r="C35" s="5"/>
      <c r="D35" s="1" t="s">
        <v>92</v>
      </c>
      <c r="E35" s="8"/>
      <c r="F35" s="56">
        <f>+F25+F27+F33</f>
        <v>1285</v>
      </c>
      <c r="G35" s="56">
        <f>+G25+G27+G29</f>
        <v>0</v>
      </c>
      <c r="H35" s="56">
        <f>+H25+H27+H29</f>
        <v>0</v>
      </c>
      <c r="I35" s="56">
        <f>+I25+I27+I33</f>
        <v>-1901</v>
      </c>
      <c r="J35" s="56">
        <f>+J25+J27+J29</f>
        <v>0</v>
      </c>
      <c r="K35" s="56">
        <f>+K25+K27+K33</f>
        <v>2247</v>
      </c>
      <c r="L35" s="56">
        <f>+L25+L27+L29</f>
        <v>0</v>
      </c>
      <c r="M35" s="56">
        <f>+M25+M27+M33</f>
        <v>30804</v>
      </c>
      <c r="N35" s="1"/>
      <c r="P35" s="43" t="e">
        <f>+#REF!-O35</f>
        <v>#REF!</v>
      </c>
      <c r="Q35" s="55"/>
      <c r="R35" s="34"/>
      <c r="S35" s="3"/>
      <c r="T35" s="3"/>
      <c r="U35" s="3"/>
      <c r="V35" s="3"/>
      <c r="W35" s="28"/>
      <c r="X35" s="28"/>
      <c r="Y35" s="3"/>
      <c r="Z35" s="3"/>
      <c r="AA35" s="3"/>
      <c r="AB35" s="25"/>
      <c r="AC35" s="25"/>
      <c r="AD35" s="25"/>
      <c r="AE35" s="3"/>
    </row>
    <row r="36" spans="1:31" ht="12" customHeight="1" thickBot="1">
      <c r="A36" s="1"/>
      <c r="B36" s="5"/>
      <c r="C36" s="5"/>
      <c r="D36" s="1" t="s">
        <v>4</v>
      </c>
      <c r="E36" s="8"/>
      <c r="F36" s="41">
        <f>+K36-197</f>
        <v>57</v>
      </c>
      <c r="G36" s="42"/>
      <c r="H36" s="17"/>
      <c r="I36" s="41">
        <v>-298</v>
      </c>
      <c r="J36" s="17"/>
      <c r="K36" s="41">
        <v>254</v>
      </c>
      <c r="L36" s="17"/>
      <c r="M36" s="41">
        <v>-1730</v>
      </c>
      <c r="N36" s="1"/>
      <c r="O36" s="2">
        <v>17017</v>
      </c>
      <c r="P36" s="43" t="e">
        <f>+#REF!-O36</f>
        <v>#REF!</v>
      </c>
      <c r="Q36" s="55"/>
      <c r="R36" s="34"/>
      <c r="S36" s="3"/>
      <c r="T36" s="3"/>
      <c r="U36" s="3"/>
      <c r="V36" s="3"/>
      <c r="W36" s="28"/>
      <c r="X36" s="28"/>
      <c r="Y36" s="3"/>
      <c r="Z36" s="3"/>
      <c r="AA36" s="3"/>
      <c r="AB36" s="25"/>
      <c r="AC36" s="39"/>
      <c r="AD36" s="25"/>
      <c r="AE36" s="3"/>
    </row>
    <row r="37" spans="1:31" ht="12" customHeight="1">
      <c r="A37" s="1"/>
      <c r="B37" s="5"/>
      <c r="C37" s="5"/>
      <c r="D37" s="1"/>
      <c r="E37" s="8"/>
      <c r="F37" s="46"/>
      <c r="G37" s="47"/>
      <c r="H37" s="17"/>
      <c r="I37" s="46"/>
      <c r="J37" s="17"/>
      <c r="K37" s="17"/>
      <c r="L37" s="17"/>
      <c r="M37" s="46"/>
      <c r="N37" s="1"/>
      <c r="P37" s="43">
        <f t="shared" si="1"/>
        <v>0</v>
      </c>
      <c r="Q37" s="55"/>
      <c r="R37" s="34"/>
      <c r="S37" s="3"/>
      <c r="T37" s="3"/>
      <c r="U37" s="3"/>
      <c r="V37" s="3"/>
      <c r="W37" s="28"/>
      <c r="X37" s="28"/>
      <c r="Y37" s="3"/>
      <c r="Z37" s="3"/>
      <c r="AA37" s="3"/>
      <c r="AB37" s="39"/>
      <c r="AD37" s="25"/>
      <c r="AE37" s="3"/>
    </row>
    <row r="38" spans="1:31" ht="11.25" customHeight="1">
      <c r="A38" s="1"/>
      <c r="B38" s="5"/>
      <c r="C38" s="5"/>
      <c r="D38" s="1" t="s">
        <v>93</v>
      </c>
      <c r="E38" s="8"/>
      <c r="F38" s="46">
        <f aca="true" t="shared" si="2" ref="F38:M38">+F35+F36</f>
        <v>1342</v>
      </c>
      <c r="G38" s="21">
        <f t="shared" si="2"/>
        <v>0</v>
      </c>
      <c r="H38" s="21">
        <f t="shared" si="2"/>
        <v>0</v>
      </c>
      <c r="I38" s="46">
        <f t="shared" si="2"/>
        <v>-2199</v>
      </c>
      <c r="J38" s="46">
        <f t="shared" si="2"/>
        <v>0</v>
      </c>
      <c r="K38" s="46">
        <f t="shared" si="2"/>
        <v>2501</v>
      </c>
      <c r="L38" s="46">
        <f t="shared" si="2"/>
        <v>0</v>
      </c>
      <c r="M38" s="46">
        <f t="shared" si="2"/>
        <v>29074</v>
      </c>
      <c r="N38" s="1"/>
      <c r="O38" s="2">
        <v>15661</v>
      </c>
      <c r="P38" s="43">
        <f>+M36-O38</f>
        <v>-17391</v>
      </c>
      <c r="Q38" s="55"/>
      <c r="R38" s="34"/>
      <c r="S38" s="3"/>
      <c r="T38" s="3"/>
      <c r="U38" s="3"/>
      <c r="V38" s="3"/>
      <c r="W38" s="28"/>
      <c r="X38" s="28"/>
      <c r="Y38" s="3"/>
      <c r="Z38" s="3"/>
      <c r="AA38" s="3"/>
      <c r="AB38" s="39"/>
      <c r="AD38" s="25"/>
      <c r="AE38" s="3"/>
    </row>
    <row r="39" spans="1:31" ht="10.5" customHeight="1">
      <c r="A39" s="1"/>
      <c r="B39" s="5"/>
      <c r="C39" s="5"/>
      <c r="D39" s="1"/>
      <c r="E39" s="8"/>
      <c r="F39" s="46"/>
      <c r="G39" s="47"/>
      <c r="H39" s="17"/>
      <c r="I39" s="46"/>
      <c r="J39" s="46"/>
      <c r="K39" s="46"/>
      <c r="L39" s="46"/>
      <c r="M39" s="46"/>
      <c r="N39" s="1"/>
      <c r="P39" s="43">
        <f t="shared" si="1"/>
        <v>0</v>
      </c>
      <c r="Q39" s="55">
        <f>SUM(Q31:Q38)</f>
        <v>13800</v>
      </c>
      <c r="R39" s="34"/>
      <c r="S39" s="58">
        <f>+Q39+R39</f>
        <v>13800</v>
      </c>
      <c r="T39" s="3"/>
      <c r="U39" s="3"/>
      <c r="V39" s="3"/>
      <c r="W39" s="28"/>
      <c r="X39" s="28"/>
      <c r="Y39" s="3"/>
      <c r="Z39" s="3"/>
      <c r="AA39" s="3"/>
      <c r="AB39" s="39"/>
      <c r="AC39" s="39"/>
      <c r="AD39" s="25"/>
      <c r="AE39" s="3"/>
    </row>
    <row r="40" spans="1:31" ht="12" customHeight="1" thickBot="1">
      <c r="A40" s="1"/>
      <c r="B40" s="5"/>
      <c r="C40" s="1"/>
      <c r="D40" s="1" t="s">
        <v>40</v>
      </c>
      <c r="E40" s="8"/>
      <c r="F40" s="41">
        <f>+K40-462</f>
        <v>65</v>
      </c>
      <c r="G40" s="42"/>
      <c r="H40" s="17"/>
      <c r="I40" s="41">
        <v>111</v>
      </c>
      <c r="J40" s="46"/>
      <c r="K40" s="41">
        <v>527</v>
      </c>
      <c r="L40" s="46"/>
      <c r="M40" s="41">
        <v>146</v>
      </c>
      <c r="N40" s="1"/>
      <c r="P40" s="43" t="e">
        <f>+#REF!-O40</f>
        <v>#REF!</v>
      </c>
      <c r="Q40" s="55"/>
      <c r="R40" s="34"/>
      <c r="S40" s="3"/>
      <c r="T40" s="3"/>
      <c r="U40" s="3"/>
      <c r="V40" s="3"/>
      <c r="W40" s="28"/>
      <c r="X40" s="28"/>
      <c r="Y40" s="3"/>
      <c r="Z40" s="3"/>
      <c r="AA40" s="3"/>
      <c r="AB40" s="24"/>
      <c r="AC40" s="3"/>
      <c r="AD40" s="25"/>
      <c r="AE40" s="3"/>
    </row>
    <row r="41" spans="1:31" ht="10.5" customHeight="1">
      <c r="A41" s="1"/>
      <c r="B41" s="5"/>
      <c r="C41" s="5"/>
      <c r="D41" s="1" t="s">
        <v>121</v>
      </c>
      <c r="E41" s="8"/>
      <c r="I41" s="46"/>
      <c r="J41" s="46"/>
      <c r="K41" s="46"/>
      <c r="L41" s="46"/>
      <c r="M41" s="46"/>
      <c r="N41" s="1"/>
      <c r="O41" s="2">
        <v>32678</v>
      </c>
      <c r="P41" s="43" t="e">
        <f>+#REF!-O41</f>
        <v>#REF!</v>
      </c>
      <c r="Q41" s="28"/>
      <c r="R41" s="3"/>
      <c r="S41" s="3"/>
      <c r="T41" s="3"/>
      <c r="U41" s="3"/>
      <c r="V41" s="3"/>
      <c r="W41" s="28"/>
      <c r="X41" s="28"/>
      <c r="Y41" s="3"/>
      <c r="Z41" s="3"/>
      <c r="AA41" s="3"/>
      <c r="AB41" s="24"/>
      <c r="AC41" s="3"/>
      <c r="AD41" s="25"/>
      <c r="AE41" s="3"/>
    </row>
    <row r="42" spans="1:31" ht="12" customHeight="1" thickBot="1">
      <c r="A42" s="1"/>
      <c r="B42" s="5"/>
      <c r="C42" s="5"/>
      <c r="E42" s="68" t="s">
        <v>122</v>
      </c>
      <c r="F42" s="41">
        <f>+F38+F40</f>
        <v>1407</v>
      </c>
      <c r="G42" s="41">
        <f aca="true" t="shared" si="3" ref="G42:M42">+G38+G40</f>
        <v>0</v>
      </c>
      <c r="H42" s="49">
        <f t="shared" si="3"/>
        <v>0</v>
      </c>
      <c r="I42" s="41">
        <f t="shared" si="3"/>
        <v>-2088</v>
      </c>
      <c r="J42" s="49">
        <f t="shared" si="3"/>
        <v>0</v>
      </c>
      <c r="K42" s="41">
        <f t="shared" si="3"/>
        <v>3028</v>
      </c>
      <c r="L42" s="49">
        <f t="shared" si="3"/>
        <v>0</v>
      </c>
      <c r="M42" s="41">
        <f t="shared" si="3"/>
        <v>29220</v>
      </c>
      <c r="N42" s="4"/>
      <c r="O42" s="2">
        <v>-1433</v>
      </c>
      <c r="P42" s="43">
        <f>+M40-O42</f>
        <v>1579</v>
      </c>
      <c r="Q42" s="28"/>
      <c r="R42" s="3"/>
      <c r="S42" s="3"/>
      <c r="T42" s="3"/>
      <c r="U42" s="3"/>
      <c r="V42" s="3"/>
      <c r="W42" s="28"/>
      <c r="X42" s="28"/>
      <c r="Y42" s="3"/>
      <c r="Z42" s="3"/>
      <c r="AA42" s="3"/>
      <c r="AB42" s="24"/>
      <c r="AC42" s="24"/>
      <c r="AD42" s="25"/>
      <c r="AE42" s="3"/>
    </row>
    <row r="43" spans="1:32" ht="10.5" customHeight="1" thickBot="1">
      <c r="A43" s="1"/>
      <c r="B43" s="5"/>
      <c r="C43" s="61"/>
      <c r="D43" s="61"/>
      <c r="E43" s="8"/>
      <c r="F43" s="46"/>
      <c r="G43" s="47"/>
      <c r="H43" s="17"/>
      <c r="I43" s="46"/>
      <c r="J43" s="46"/>
      <c r="K43" s="46"/>
      <c r="L43" s="46"/>
      <c r="M43" s="46"/>
      <c r="N43" s="1"/>
      <c r="P43" s="43">
        <f t="shared" si="1"/>
        <v>0</v>
      </c>
      <c r="Q43" s="28"/>
      <c r="R43" s="3"/>
      <c r="S43" s="3"/>
      <c r="T43" s="3"/>
      <c r="U43" s="3"/>
      <c r="V43" s="3"/>
      <c r="W43" s="28"/>
      <c r="X43" s="28"/>
      <c r="Y43" s="3"/>
      <c r="Z43" s="3"/>
      <c r="AA43" s="3"/>
      <c r="AB43" s="48"/>
      <c r="AC43" s="48"/>
      <c r="AD43" s="48"/>
      <c r="AE43" s="24"/>
      <c r="AF43" s="25"/>
    </row>
    <row r="44" spans="1:30" ht="10.5" customHeight="1" thickTop="1">
      <c r="A44" s="1"/>
      <c r="B44" s="5"/>
      <c r="C44" s="61"/>
      <c r="D44" s="61"/>
      <c r="E44" s="8"/>
      <c r="F44" s="46"/>
      <c r="G44" s="47"/>
      <c r="H44" s="17"/>
      <c r="I44" s="46"/>
      <c r="J44" s="46"/>
      <c r="K44" s="46"/>
      <c r="L44" s="46"/>
      <c r="M44" s="46"/>
      <c r="N44" s="45"/>
      <c r="P44" s="43">
        <f t="shared" si="1"/>
        <v>0</v>
      </c>
      <c r="Q44" s="28"/>
      <c r="R44" s="3"/>
      <c r="S44" s="3"/>
      <c r="T44" s="3"/>
      <c r="U44" s="3"/>
      <c r="V44" s="3"/>
      <c r="W44" s="28"/>
      <c r="X44" s="28"/>
      <c r="Y44" s="3"/>
      <c r="Z44" s="3"/>
      <c r="AA44" s="3"/>
      <c r="AB44" s="24"/>
      <c r="AC44" s="3"/>
      <c r="AD44" s="24"/>
    </row>
    <row r="45" spans="1:29" ht="12" customHeight="1" thickBot="1">
      <c r="A45" s="1"/>
      <c r="B45" s="5"/>
      <c r="C45" s="61"/>
      <c r="D45" s="134" t="s">
        <v>41</v>
      </c>
      <c r="E45" s="8"/>
      <c r="F45" s="170">
        <f>+F42/160000*100</f>
        <v>0.8793749999999999</v>
      </c>
      <c r="G45" s="54"/>
      <c r="H45" s="17"/>
      <c r="I45" s="170">
        <f>+I42/160000*100</f>
        <v>-1.3050000000000002</v>
      </c>
      <c r="J45" s="46"/>
      <c r="K45" s="170">
        <f>+K42/160000*100</f>
        <v>1.8925</v>
      </c>
      <c r="L45" s="46"/>
      <c r="M45" s="170">
        <f>+M42/160000*100</f>
        <v>18.2625</v>
      </c>
      <c r="N45" s="63"/>
      <c r="O45" s="2">
        <v>31245</v>
      </c>
      <c r="P45" s="43">
        <f t="shared" si="1"/>
        <v>-31226.7375</v>
      </c>
      <c r="Q45" s="28"/>
      <c r="R45" s="3"/>
      <c r="S45" s="3"/>
      <c r="T45" s="3"/>
      <c r="U45" s="3"/>
      <c r="V45" s="3"/>
      <c r="W45" s="28"/>
      <c r="X45" s="28"/>
      <c r="Y45" s="3"/>
      <c r="Z45" s="3"/>
      <c r="AA45" s="3"/>
      <c r="AB45" s="3"/>
      <c r="AC45" s="3"/>
    </row>
    <row r="46" spans="1:29" ht="11.25" customHeight="1">
      <c r="A46" s="1"/>
      <c r="B46" s="5"/>
      <c r="C46" s="61"/>
      <c r="I46" s="46"/>
      <c r="J46" s="46"/>
      <c r="K46" s="46"/>
      <c r="L46" s="46"/>
      <c r="M46" s="46"/>
      <c r="N46" s="1"/>
      <c r="P46" s="43"/>
      <c r="Q46" s="64"/>
      <c r="R46" s="65"/>
      <c r="S46" s="66"/>
      <c r="T46" s="67"/>
      <c r="U46" s="67"/>
      <c r="V46" s="28"/>
      <c r="W46" s="28"/>
      <c r="X46" s="28"/>
      <c r="Y46" s="3"/>
      <c r="Z46" s="3"/>
      <c r="AA46" s="3"/>
      <c r="AB46" s="3"/>
      <c r="AC46" s="3"/>
    </row>
    <row r="47" spans="1:29" ht="12" customHeight="1" thickBot="1">
      <c r="A47" s="1"/>
      <c r="B47" s="5"/>
      <c r="C47" s="61"/>
      <c r="D47" s="134" t="s">
        <v>42</v>
      </c>
      <c r="E47" s="8"/>
      <c r="F47" s="170">
        <f>+F45</f>
        <v>0.8793749999999999</v>
      </c>
      <c r="G47" s="170">
        <f aca="true" t="shared" si="4" ref="G47:M47">+G45</f>
        <v>0</v>
      </c>
      <c r="H47" s="171">
        <f t="shared" si="4"/>
        <v>0</v>
      </c>
      <c r="I47" s="170">
        <f t="shared" si="4"/>
        <v>-1.3050000000000002</v>
      </c>
      <c r="J47" s="171">
        <f t="shared" si="4"/>
        <v>0</v>
      </c>
      <c r="K47" s="170">
        <f t="shared" si="4"/>
        <v>1.8925</v>
      </c>
      <c r="L47" s="171">
        <f t="shared" si="4"/>
        <v>0</v>
      </c>
      <c r="M47" s="170">
        <f t="shared" si="4"/>
        <v>18.2625</v>
      </c>
      <c r="N47" s="1"/>
      <c r="P47" s="43"/>
      <c r="Q47" s="64"/>
      <c r="R47" s="65"/>
      <c r="S47" s="66"/>
      <c r="T47" s="67"/>
      <c r="U47" s="67"/>
      <c r="V47" s="28"/>
      <c r="W47" s="28"/>
      <c r="X47" s="28"/>
      <c r="Y47" s="3"/>
      <c r="Z47" s="3"/>
      <c r="AA47" s="3"/>
      <c r="AB47" s="3"/>
      <c r="AC47" s="3"/>
    </row>
    <row r="48" spans="1:29" ht="14.25" customHeight="1">
      <c r="A48" s="1"/>
      <c r="B48" s="5"/>
      <c r="C48" s="61"/>
      <c r="D48" s="68"/>
      <c r="E48" s="68"/>
      <c r="F48" s="49"/>
      <c r="G48" s="136"/>
      <c r="H48" s="78"/>
      <c r="I48" s="128"/>
      <c r="J48" s="49"/>
      <c r="K48" s="128"/>
      <c r="L48" s="49"/>
      <c r="M48" s="128"/>
      <c r="N48" s="1"/>
      <c r="P48" s="43"/>
      <c r="Q48" s="64"/>
      <c r="R48" s="65"/>
      <c r="S48" s="66"/>
      <c r="T48" s="67"/>
      <c r="U48" s="67"/>
      <c r="V48" s="28"/>
      <c r="W48" s="28"/>
      <c r="X48" s="28"/>
      <c r="Y48" s="3"/>
      <c r="Z48" s="3"/>
      <c r="AA48" s="3"/>
      <c r="AB48" s="3"/>
      <c r="AC48" s="3"/>
    </row>
    <row r="49" spans="1:29" ht="10.5" customHeight="1">
      <c r="A49" s="1"/>
      <c r="B49" s="5"/>
      <c r="C49" s="61"/>
      <c r="D49" s="8"/>
      <c r="E49" s="8"/>
      <c r="F49" s="56"/>
      <c r="G49" s="57"/>
      <c r="H49" s="17"/>
      <c r="I49" s="56"/>
      <c r="J49" s="17"/>
      <c r="K49" s="56"/>
      <c r="L49" s="17"/>
      <c r="M49" s="56"/>
      <c r="N49" s="1"/>
      <c r="P49" s="43">
        <f t="shared" si="1"/>
        <v>0</v>
      </c>
      <c r="Q49" s="69"/>
      <c r="R49" s="65"/>
      <c r="S49" s="66"/>
      <c r="T49" s="67"/>
      <c r="U49" s="67"/>
      <c r="V49" s="28"/>
      <c r="W49" s="28"/>
      <c r="X49" s="28"/>
      <c r="Y49" s="3"/>
      <c r="Z49" s="3"/>
      <c r="AA49" s="3"/>
      <c r="AB49" s="3"/>
      <c r="AC49" s="3"/>
    </row>
    <row r="50" spans="1:29" ht="10.5" customHeight="1">
      <c r="A50" s="1"/>
      <c r="B50" s="5"/>
      <c r="C50" s="2"/>
      <c r="D50" s="8"/>
      <c r="E50" s="8"/>
      <c r="F50" s="46"/>
      <c r="G50" s="47"/>
      <c r="H50" s="17"/>
      <c r="I50" s="46"/>
      <c r="J50" s="17"/>
      <c r="K50" s="46"/>
      <c r="L50" s="17"/>
      <c r="M50" s="46"/>
      <c r="N50" s="1"/>
      <c r="P50" s="43">
        <f t="shared" si="1"/>
        <v>0</v>
      </c>
      <c r="Q50" s="70"/>
      <c r="R50" s="3"/>
      <c r="S50" s="12"/>
      <c r="T50" s="28"/>
      <c r="U50" s="28"/>
      <c r="V50" s="28"/>
      <c r="W50" s="28"/>
      <c r="X50" s="28"/>
      <c r="Y50" s="3"/>
      <c r="Z50" s="3"/>
      <c r="AA50" s="3"/>
      <c r="AB50" s="3"/>
      <c r="AC50" s="3"/>
    </row>
    <row r="51" spans="1:29" ht="12" customHeight="1">
      <c r="A51" s="1"/>
      <c r="B51" s="5"/>
      <c r="D51" s="8" t="s">
        <v>90</v>
      </c>
      <c r="E51" s="8"/>
      <c r="F51" s="49"/>
      <c r="G51" s="62"/>
      <c r="H51" s="17"/>
      <c r="I51" s="49"/>
      <c r="J51" s="17"/>
      <c r="K51" s="49"/>
      <c r="L51" s="17"/>
      <c r="M51" s="49"/>
      <c r="N51" s="1"/>
      <c r="O51" s="2">
        <v>31245</v>
      </c>
      <c r="P51" s="43">
        <f t="shared" si="1"/>
        <v>-31245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0.5" customHeight="1">
      <c r="A52" s="1"/>
      <c r="B52" s="5"/>
      <c r="D52" s="8" t="s">
        <v>91</v>
      </c>
      <c r="E52" s="71"/>
      <c r="F52" s="72"/>
      <c r="G52" s="73"/>
      <c r="H52" s="17"/>
      <c r="I52" s="72"/>
      <c r="J52" s="17"/>
      <c r="K52" s="72"/>
      <c r="L52" s="17"/>
      <c r="M52" s="72"/>
      <c r="N52" s="1"/>
      <c r="P52" s="43">
        <f t="shared" si="1"/>
        <v>0</v>
      </c>
      <c r="Q52" s="74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1.25" customHeight="1">
      <c r="A53" s="1"/>
      <c r="B53" s="5"/>
      <c r="C53" s="5"/>
      <c r="D53" s="61"/>
      <c r="E53" s="8"/>
      <c r="F53" s="128"/>
      <c r="G53" s="73"/>
      <c r="H53" s="78"/>
      <c r="I53" s="128"/>
      <c r="J53" s="78"/>
      <c r="K53" s="128"/>
      <c r="L53" s="78"/>
      <c r="M53" s="128"/>
      <c r="N53" s="1"/>
      <c r="P53" s="43">
        <f t="shared" si="1"/>
        <v>0</v>
      </c>
      <c r="Q53" s="75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0.5" customHeight="1">
      <c r="A54" s="1"/>
      <c r="B54" s="5"/>
      <c r="C54" s="5"/>
      <c r="D54" s="61"/>
      <c r="E54" s="8"/>
      <c r="F54" s="49"/>
      <c r="G54" s="62"/>
      <c r="H54" s="17"/>
      <c r="I54" s="49"/>
      <c r="J54" s="17"/>
      <c r="K54" s="49"/>
      <c r="L54" s="17"/>
      <c r="M54" s="49"/>
      <c r="N54" s="1"/>
      <c r="P54" s="43">
        <f t="shared" si="1"/>
        <v>0</v>
      </c>
      <c r="Q54" s="74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0.5" customHeight="1">
      <c r="A55" s="1"/>
      <c r="B55" s="5"/>
      <c r="C55" s="5"/>
      <c r="D55" s="8"/>
      <c r="E55" s="8"/>
      <c r="F55" s="72"/>
      <c r="G55" s="76"/>
      <c r="H55" s="17"/>
      <c r="I55" s="72"/>
      <c r="J55" s="17"/>
      <c r="K55" s="72"/>
      <c r="L55" s="17"/>
      <c r="M55" s="72"/>
      <c r="N55" s="1"/>
      <c r="P55" s="43">
        <f t="shared" si="1"/>
        <v>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0.5" customHeight="1">
      <c r="A56" s="1"/>
      <c r="B56" s="5"/>
      <c r="C56" s="5"/>
      <c r="D56" s="5"/>
      <c r="E56" s="8"/>
      <c r="F56" s="49"/>
      <c r="G56" s="62">
        <v>0</v>
      </c>
      <c r="H56" s="78"/>
      <c r="I56" s="49"/>
      <c r="J56" s="78"/>
      <c r="K56" s="49"/>
      <c r="L56" s="78"/>
      <c r="M56" s="49"/>
      <c r="N56" s="45"/>
      <c r="P56" s="43">
        <f t="shared" si="1"/>
        <v>0</v>
      </c>
      <c r="Q56" s="74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0.5" customHeight="1">
      <c r="A57" s="1"/>
      <c r="B57" s="77"/>
      <c r="C57" s="61"/>
      <c r="D57" s="210"/>
      <c r="E57" s="210"/>
      <c r="F57" s="49"/>
      <c r="G57" s="62"/>
      <c r="H57" s="78"/>
      <c r="I57" s="49"/>
      <c r="J57" s="78"/>
      <c r="K57" s="49"/>
      <c r="L57" s="78"/>
      <c r="M57" s="49"/>
      <c r="N57" s="45"/>
      <c r="P57" s="43">
        <f t="shared" si="1"/>
        <v>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" customHeight="1">
      <c r="A58" s="1"/>
      <c r="B58" s="5"/>
      <c r="C58" s="79"/>
      <c r="D58" s="8"/>
      <c r="E58" s="77"/>
      <c r="F58" s="49"/>
      <c r="G58" s="62"/>
      <c r="H58" s="78"/>
      <c r="I58" s="49"/>
      <c r="J58" s="78"/>
      <c r="K58" s="60"/>
      <c r="L58" s="78"/>
      <c r="M58" s="49"/>
      <c r="N58" s="45"/>
      <c r="O58" s="2">
        <v>31245</v>
      </c>
      <c r="P58" s="43">
        <f t="shared" si="1"/>
        <v>-31245</v>
      </c>
      <c r="Q58" s="80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0.5" customHeight="1">
      <c r="A59" s="1"/>
      <c r="B59" s="5"/>
      <c r="D59" s="1"/>
      <c r="E59" s="8"/>
      <c r="F59" s="49"/>
      <c r="G59" s="62"/>
      <c r="H59" s="78"/>
      <c r="I59" s="78"/>
      <c r="J59" s="78"/>
      <c r="K59" s="49"/>
      <c r="L59" s="78"/>
      <c r="M59" s="49"/>
      <c r="N59" s="45"/>
      <c r="P59" s="3"/>
      <c r="Q59" s="80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0.5" customHeight="1">
      <c r="A60" s="1"/>
      <c r="B60" s="81"/>
      <c r="D60" s="1"/>
      <c r="E60" s="1"/>
      <c r="F60" s="83"/>
      <c r="G60" s="84"/>
      <c r="H60" s="85"/>
      <c r="I60" s="151"/>
      <c r="J60" s="85"/>
      <c r="K60" s="83"/>
      <c r="L60" s="85"/>
      <c r="M60" s="85"/>
      <c r="N60" s="45"/>
      <c r="P60" s="3"/>
      <c r="Q60" s="80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0.5" customHeight="1">
      <c r="A61" s="1"/>
      <c r="B61" s="1"/>
      <c r="C61" s="1"/>
      <c r="D61" s="1"/>
      <c r="E61" s="1"/>
      <c r="F61" s="44"/>
      <c r="G61" s="59"/>
      <c r="H61" s="1"/>
      <c r="I61" s="1"/>
      <c r="J61" s="1"/>
      <c r="K61" s="49"/>
      <c r="L61" s="1"/>
      <c r="M61" s="1"/>
      <c r="N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0.5" customHeight="1">
      <c r="A62" s="1"/>
      <c r="B62" s="5"/>
      <c r="C62" s="5"/>
      <c r="D62" s="1"/>
      <c r="E62" s="8"/>
      <c r="F62" s="49"/>
      <c r="G62" s="62"/>
      <c r="H62" s="78"/>
      <c r="I62" s="78"/>
      <c r="J62" s="78"/>
      <c r="K62" s="49"/>
      <c r="L62" s="78"/>
      <c r="M62" s="78"/>
      <c r="N62" s="45"/>
      <c r="P62" s="3"/>
      <c r="Q62" s="80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0.5" customHeight="1">
      <c r="A63" s="1"/>
      <c r="B63" s="5"/>
      <c r="C63" s="5"/>
      <c r="D63" s="1"/>
      <c r="E63" s="8"/>
      <c r="F63" s="49"/>
      <c r="G63" s="62"/>
      <c r="H63" s="78"/>
      <c r="I63" s="78"/>
      <c r="J63" s="78"/>
      <c r="K63" s="49"/>
      <c r="L63" s="78"/>
      <c r="M63" s="78"/>
      <c r="N63" s="1"/>
      <c r="O63" s="1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0.5" customHeight="1">
      <c r="A64" s="1"/>
      <c r="B64" s="5"/>
      <c r="C64" s="5"/>
      <c r="D64" s="1"/>
      <c r="E64" s="8"/>
      <c r="F64" s="49"/>
      <c r="G64" s="62"/>
      <c r="H64" s="78"/>
      <c r="I64" s="78"/>
      <c r="J64" s="78"/>
      <c r="K64" s="49"/>
      <c r="L64" s="78"/>
      <c r="M64" s="78"/>
      <c r="N64" s="45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0.5" customHeight="1">
      <c r="A65" s="1"/>
      <c r="B65" s="5"/>
      <c r="C65" s="5"/>
      <c r="D65" s="1"/>
      <c r="E65" s="8"/>
      <c r="F65" s="83"/>
      <c r="G65" s="84"/>
      <c r="H65" s="85"/>
      <c r="I65" s="85"/>
      <c r="J65" s="85"/>
      <c r="K65" s="83"/>
      <c r="L65" s="85"/>
      <c r="M65" s="85"/>
      <c r="N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125" customFormat="1" ht="12.75" customHeight="1">
      <c r="A66" s="44"/>
      <c r="B66" s="61"/>
      <c r="D66" s="44"/>
      <c r="E66" s="68"/>
      <c r="F66" s="137"/>
      <c r="G66" s="84"/>
      <c r="H66" s="85"/>
      <c r="I66" s="137"/>
      <c r="J66" s="90"/>
      <c r="K66" s="137"/>
      <c r="L66" s="90"/>
      <c r="M66" s="137"/>
      <c r="N66" s="83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</row>
    <row r="67" spans="1:29" ht="11.25" customHeight="1">
      <c r="A67" s="1"/>
      <c r="B67" s="5"/>
      <c r="D67" s="87"/>
      <c r="E67" s="8"/>
      <c r="F67" s="88"/>
      <c r="G67" s="89"/>
      <c r="H67" s="86"/>
      <c r="I67" s="86"/>
      <c r="J67" s="86"/>
      <c r="K67" s="90"/>
      <c r="L67" s="86"/>
      <c r="M67" s="86"/>
      <c r="N67" s="138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0.5" customHeight="1">
      <c r="A68" s="1"/>
      <c r="B68" s="5"/>
      <c r="C68" s="5"/>
      <c r="D68" s="1"/>
      <c r="E68" s="8"/>
      <c r="F68" s="91"/>
      <c r="G68" s="92"/>
      <c r="H68" s="91"/>
      <c r="I68" s="91"/>
      <c r="J68" s="91"/>
      <c r="K68" s="91"/>
      <c r="L68" s="91"/>
      <c r="M68" s="91"/>
      <c r="N68" s="138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4.25" customHeight="1">
      <c r="A69" s="1"/>
      <c r="B69" s="5"/>
      <c r="C69" s="1"/>
      <c r="D69" s="93"/>
      <c r="E69" s="8"/>
      <c r="F69" s="137"/>
      <c r="G69" s="139"/>
      <c r="H69" s="94"/>
      <c r="I69" s="137"/>
      <c r="J69" s="94"/>
      <c r="K69" s="137"/>
      <c r="L69" s="94"/>
      <c r="M69" s="137"/>
      <c r="N69" s="138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6:29" ht="10.5" customHeight="1">
      <c r="F70" s="28"/>
      <c r="G70" s="28"/>
      <c r="H70" s="28"/>
      <c r="I70" s="28"/>
      <c r="J70" s="28"/>
      <c r="K70" s="28"/>
      <c r="L70" s="28"/>
      <c r="M70" s="3"/>
      <c r="N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2.75" customHeight="1">
      <c r="B71" s="127"/>
      <c r="C71" s="61"/>
      <c r="D71" s="44"/>
      <c r="E71" s="68"/>
      <c r="F71" s="140"/>
      <c r="G71" s="49"/>
      <c r="H71" s="49"/>
      <c r="I71" s="141"/>
      <c r="J71" s="49"/>
      <c r="K71" s="140"/>
      <c r="L71" s="49"/>
      <c r="M71" s="141"/>
      <c r="N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ht="12.75" customHeight="1">
      <c r="B72" s="61"/>
      <c r="C72" s="61"/>
      <c r="D72" s="87"/>
      <c r="E72" s="68"/>
      <c r="F72" s="60"/>
      <c r="G72" s="49"/>
      <c r="H72" s="49"/>
      <c r="I72" s="141"/>
      <c r="J72" s="49"/>
      <c r="K72" s="60"/>
      <c r="L72" s="49"/>
      <c r="M72" s="141"/>
      <c r="N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ht="10.5" customHeight="1">
      <c r="B73" s="61"/>
      <c r="C73" s="61"/>
      <c r="D73" s="44"/>
      <c r="E73" s="68"/>
      <c r="F73" s="46"/>
      <c r="G73" s="46"/>
      <c r="H73" s="46"/>
      <c r="I73" s="46"/>
      <c r="J73" s="46"/>
      <c r="K73" s="46"/>
      <c r="L73" s="46"/>
      <c r="M73" s="49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2:29" ht="10.5" customHeight="1">
      <c r="B74" s="61"/>
      <c r="C74" s="61"/>
      <c r="D74" s="44"/>
      <c r="E74" s="68"/>
      <c r="F74" s="46"/>
      <c r="G74" s="46"/>
      <c r="H74" s="46"/>
      <c r="I74" s="46"/>
      <c r="J74" s="46"/>
      <c r="K74" s="46"/>
      <c r="L74" s="46"/>
      <c r="M74" s="49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35.25" customHeight="1">
      <c r="A75" s="1"/>
      <c r="C75" s="209" t="s">
        <v>83</v>
      </c>
      <c r="E75" s="98"/>
      <c r="F75" s="99"/>
      <c r="G75" s="99"/>
      <c r="H75" s="17"/>
      <c r="I75" s="17"/>
      <c r="J75" s="17"/>
      <c r="K75" s="17"/>
      <c r="L75" s="17"/>
      <c r="M75" s="78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75" customHeight="1">
      <c r="A76" s="1"/>
      <c r="C76" s="209" t="s">
        <v>117</v>
      </c>
      <c r="E76" s="98"/>
      <c r="F76" s="99"/>
      <c r="G76" s="99"/>
      <c r="H76" s="17"/>
      <c r="I76" s="17"/>
      <c r="J76" s="17"/>
      <c r="K76" s="17"/>
      <c r="L76" s="17"/>
      <c r="M76" s="78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75" customHeight="1">
      <c r="A77" s="1"/>
      <c r="C77" s="97"/>
      <c r="D77" s="96"/>
      <c r="E77" s="98"/>
      <c r="F77" s="99"/>
      <c r="G77" s="99"/>
      <c r="H77" s="17"/>
      <c r="I77" s="17"/>
      <c r="J77" s="17"/>
      <c r="K77" s="17"/>
      <c r="L77" s="17"/>
      <c r="M77" s="78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41" s="102" customFormat="1" ht="14.25" customHeight="1">
      <c r="A78" s="4"/>
      <c r="B78" s="100"/>
      <c r="C78" s="101"/>
      <c r="D78" s="101"/>
      <c r="E78" s="4"/>
      <c r="F78" s="35"/>
      <c r="G78" s="35"/>
      <c r="H78" s="35"/>
      <c r="I78" s="192" t="s">
        <v>12</v>
      </c>
      <c r="J78" s="35"/>
      <c r="K78" s="35"/>
      <c r="L78" s="35"/>
      <c r="M78" s="192" t="s">
        <v>12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O78" s="2"/>
    </row>
    <row r="79" spans="1:41" s="102" customFormat="1" ht="10.5" customHeight="1">
      <c r="A79" s="4"/>
      <c r="B79" s="100"/>
      <c r="C79" s="101"/>
      <c r="D79" s="101"/>
      <c r="E79" s="4"/>
      <c r="F79" s="35"/>
      <c r="G79" s="35"/>
      <c r="H79" s="35"/>
      <c r="I79" s="191" t="str">
        <f>+F13</f>
        <v>31 Dec</v>
      </c>
      <c r="J79" s="35"/>
      <c r="K79" s="35"/>
      <c r="L79" s="35"/>
      <c r="M79" s="191">
        <v>37621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O79" s="2"/>
    </row>
    <row r="80" spans="1:41" s="102" customFormat="1" ht="10.5" customHeight="1">
      <c r="A80" s="4"/>
      <c r="B80" s="103"/>
      <c r="C80" s="104"/>
      <c r="D80" s="104"/>
      <c r="E80" s="4"/>
      <c r="F80" s="35"/>
      <c r="G80" s="35"/>
      <c r="H80" s="35"/>
      <c r="I80" s="192">
        <v>2002</v>
      </c>
      <c r="J80" s="35"/>
      <c r="K80" s="35"/>
      <c r="L80" s="35"/>
      <c r="M80" s="192">
        <v>2001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O80" s="2"/>
    </row>
    <row r="81" spans="1:41" s="102" customFormat="1" ht="12">
      <c r="A81" s="4"/>
      <c r="B81" s="103"/>
      <c r="C81" s="104"/>
      <c r="D81" s="104"/>
      <c r="E81" s="4"/>
      <c r="F81" s="35"/>
      <c r="G81" s="35"/>
      <c r="H81" s="35"/>
      <c r="I81" s="193" t="s">
        <v>3</v>
      </c>
      <c r="J81" s="60"/>
      <c r="K81" s="60"/>
      <c r="L81" s="60"/>
      <c r="M81" s="193" t="s">
        <v>3</v>
      </c>
      <c r="P81" s="9"/>
      <c r="Q81" s="105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O81" s="2"/>
    </row>
    <row r="82" spans="1:41" s="102" customFormat="1" ht="12">
      <c r="A82" s="4"/>
      <c r="B82" s="106"/>
      <c r="C82" s="104"/>
      <c r="D82" s="104"/>
      <c r="E82" s="4"/>
      <c r="F82" s="35"/>
      <c r="G82" s="35"/>
      <c r="H82" s="35"/>
      <c r="I82" s="107"/>
      <c r="J82" s="35"/>
      <c r="K82" s="35"/>
      <c r="L82" s="35"/>
      <c r="M82" s="108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O82" s="2"/>
    </row>
    <row r="83" spans="1:41" s="102" customFormat="1" ht="12">
      <c r="A83" s="4"/>
      <c r="B83" s="106"/>
      <c r="C83" s="111" t="s">
        <v>29</v>
      </c>
      <c r="D83" s="112"/>
      <c r="E83" s="8"/>
      <c r="F83" s="17"/>
      <c r="G83" s="17"/>
      <c r="H83" s="17"/>
      <c r="I83" s="113">
        <v>495345</v>
      </c>
      <c r="J83" s="17"/>
      <c r="K83" s="17"/>
      <c r="L83" s="17"/>
      <c r="M83" s="113">
        <v>490891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O83" s="2"/>
    </row>
    <row r="84" spans="1:29" ht="12">
      <c r="A84" s="1"/>
      <c r="B84" s="109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">
      <c r="A85" s="1"/>
      <c r="B85" s="5"/>
      <c r="C85" s="111" t="s">
        <v>25</v>
      </c>
      <c r="D85" s="112"/>
      <c r="E85" s="8"/>
      <c r="F85" s="17"/>
      <c r="G85" s="17"/>
      <c r="H85" s="17"/>
      <c r="I85" s="113">
        <v>1516</v>
      </c>
      <c r="J85" s="17"/>
      <c r="K85" s="17"/>
      <c r="L85" s="17"/>
      <c r="M85" s="113">
        <v>1516</v>
      </c>
      <c r="P85" s="80">
        <f>+I83-M83</f>
        <v>4454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">
      <c r="A86" s="1"/>
      <c r="B86" s="5"/>
      <c r="P86" s="80" t="e">
        <f>+#REF!-#REF!</f>
        <v>#REF!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">
      <c r="A87" s="1"/>
      <c r="C87" s="152" t="s">
        <v>49</v>
      </c>
      <c r="I87" s="189" t="s">
        <v>50</v>
      </c>
      <c r="J87" s="188"/>
      <c r="K87" s="188"/>
      <c r="L87" s="188"/>
      <c r="M87" s="189" t="s">
        <v>50</v>
      </c>
      <c r="P87" s="80">
        <f>+I85-M85</f>
        <v>0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">
      <c r="A88" s="1"/>
      <c r="B88" s="5"/>
      <c r="P88" s="80">
        <f>+I91-M91</f>
        <v>0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">
      <c r="A89" s="1"/>
      <c r="B89" s="5"/>
      <c r="C89" s="175" t="s">
        <v>80</v>
      </c>
      <c r="I89" s="21">
        <v>0</v>
      </c>
      <c r="M89" s="21">
        <v>0</v>
      </c>
      <c r="P89" s="80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">
      <c r="A90" s="1"/>
      <c r="B90" s="5"/>
      <c r="P90" s="80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">
      <c r="A91" s="1"/>
      <c r="B91" s="5"/>
      <c r="C91" s="111" t="s">
        <v>5</v>
      </c>
      <c r="D91" s="112"/>
      <c r="E91" s="8"/>
      <c r="F91" s="17"/>
      <c r="G91" s="17"/>
      <c r="H91" s="17"/>
      <c r="I91" s="113"/>
      <c r="J91" s="17"/>
      <c r="K91" s="17"/>
      <c r="L91" s="17"/>
      <c r="M91" s="113"/>
      <c r="P91" s="80">
        <f>+I92-M92</f>
        <v>1044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">
      <c r="A92" s="1"/>
      <c r="B92" s="5"/>
      <c r="C92" s="114" t="s">
        <v>44</v>
      </c>
      <c r="D92" s="112"/>
      <c r="E92" s="8"/>
      <c r="F92" s="17"/>
      <c r="G92" s="17"/>
      <c r="H92" s="17"/>
      <c r="I92" s="113">
        <v>5085</v>
      </c>
      <c r="J92" s="17"/>
      <c r="K92" s="17"/>
      <c r="L92" s="17"/>
      <c r="M92" s="113">
        <v>4041</v>
      </c>
      <c r="P92" s="80">
        <f>+I93-M93</f>
        <v>-22905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">
      <c r="A93" s="1"/>
      <c r="B93" s="5"/>
      <c r="C93" s="115" t="s">
        <v>86</v>
      </c>
      <c r="D93" s="112"/>
      <c r="E93" s="8"/>
      <c r="F93" s="17"/>
      <c r="G93" s="17"/>
      <c r="H93" s="17"/>
      <c r="I93" s="113">
        <f>11677-1-260</f>
        <v>11416</v>
      </c>
      <c r="J93" s="17"/>
      <c r="K93" s="17"/>
      <c r="L93" s="17"/>
      <c r="M93" s="113">
        <f>3210+23100+2522+5489</f>
        <v>34321</v>
      </c>
      <c r="P93" s="80">
        <f>+I95-M95</f>
        <v>-1457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">
      <c r="A94" s="1"/>
      <c r="B94" s="5"/>
      <c r="C94" s="190" t="s">
        <v>84</v>
      </c>
      <c r="E94" s="2"/>
      <c r="F94" s="2"/>
      <c r="G94" s="2"/>
      <c r="H94" s="2"/>
      <c r="I94" s="179">
        <v>6640</v>
      </c>
      <c r="J94" s="2"/>
      <c r="K94" s="2"/>
      <c r="L94" s="2"/>
      <c r="M94" s="179">
        <v>1621</v>
      </c>
      <c r="P94" s="80" t="e">
        <f>+#REF!-#REF!</f>
        <v>#REF!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">
      <c r="A95" s="1"/>
      <c r="B95" s="5"/>
      <c r="C95" s="115" t="s">
        <v>102</v>
      </c>
      <c r="D95" s="112"/>
      <c r="E95" s="8"/>
      <c r="F95" s="17"/>
      <c r="G95" s="17"/>
      <c r="H95" s="17"/>
      <c r="I95" s="113">
        <f>148+4310</f>
        <v>4458</v>
      </c>
      <c r="J95" s="17"/>
      <c r="K95" s="17"/>
      <c r="L95" s="17"/>
      <c r="M95" s="113">
        <f>5400+515</f>
        <v>5915</v>
      </c>
      <c r="P95" s="80">
        <f>+I96-M96</f>
        <v>0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">
      <c r="A96" s="1"/>
      <c r="B96" s="5"/>
      <c r="C96" s="115"/>
      <c r="D96" s="112"/>
      <c r="E96" s="8"/>
      <c r="F96" s="17"/>
      <c r="G96" s="17"/>
      <c r="H96" s="17"/>
      <c r="I96" s="113"/>
      <c r="J96" s="17"/>
      <c r="K96" s="17"/>
      <c r="L96" s="17"/>
      <c r="M96" s="113"/>
      <c r="P96" s="80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">
      <c r="A97" s="1"/>
      <c r="B97" s="5"/>
      <c r="C97" s="115"/>
      <c r="D97" s="112"/>
      <c r="E97" s="8"/>
      <c r="F97" s="17"/>
      <c r="G97" s="17"/>
      <c r="H97" s="17"/>
      <c r="I97" s="116">
        <f>SUM(I92:I95)</f>
        <v>27599</v>
      </c>
      <c r="J97" s="17"/>
      <c r="K97" s="17"/>
      <c r="L97" s="17"/>
      <c r="M97" s="116">
        <f>SUM(M92:M95)</f>
        <v>45898</v>
      </c>
      <c r="P97" s="80" t="e">
        <f>+#REF!-#REF!</f>
        <v>#REF!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">
      <c r="A98" s="1"/>
      <c r="B98" s="5"/>
      <c r="C98" s="111"/>
      <c r="D98" s="112"/>
      <c r="E98" s="8"/>
      <c r="F98" s="17"/>
      <c r="G98" s="17"/>
      <c r="H98" s="17"/>
      <c r="P98" s="80" t="e">
        <f>+#REF!-#REF!</f>
        <v>#REF!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">
      <c r="A99" s="1"/>
      <c r="B99" s="5"/>
      <c r="C99" s="111" t="s">
        <v>6</v>
      </c>
      <c r="D99" s="112"/>
      <c r="E99" s="8"/>
      <c r="F99" s="17"/>
      <c r="G99" s="17"/>
      <c r="H99" s="17"/>
      <c r="I99" s="113"/>
      <c r="J99" s="17"/>
      <c r="K99" s="17"/>
      <c r="L99" s="17"/>
      <c r="M99" s="113"/>
      <c r="P99" s="80">
        <f>+I97-M97</f>
        <v>-18299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">
      <c r="A100" s="1"/>
      <c r="B100" s="5"/>
      <c r="P100" s="80">
        <f>+I99-M99</f>
        <v>0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">
      <c r="A101" s="1"/>
      <c r="B101" s="5"/>
      <c r="C101" s="115" t="s">
        <v>85</v>
      </c>
      <c r="D101" s="112"/>
      <c r="E101" s="8"/>
      <c r="F101" s="17"/>
      <c r="G101" s="17"/>
      <c r="H101" s="17"/>
      <c r="I101" s="113">
        <f>4934+7958+556</f>
        <v>13448</v>
      </c>
      <c r="J101" s="17"/>
      <c r="K101" s="17"/>
      <c r="L101" s="17"/>
      <c r="M101" s="113">
        <f>4326+21216</f>
        <v>25542</v>
      </c>
      <c r="P101" s="80">
        <f>+I101-M101</f>
        <v>-12094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">
      <c r="A102" s="1"/>
      <c r="B102" s="5"/>
      <c r="C102" s="114" t="s">
        <v>45</v>
      </c>
      <c r="D102" s="112"/>
      <c r="E102" s="8"/>
      <c r="F102" s="17"/>
      <c r="G102" s="17"/>
      <c r="H102" s="17"/>
      <c r="I102" s="113">
        <f>24+79869</f>
        <v>79893</v>
      </c>
      <c r="J102" s="17"/>
      <c r="K102" s="17"/>
      <c r="L102" s="17"/>
      <c r="M102" s="113">
        <f>24+39946+34</f>
        <v>40004</v>
      </c>
      <c r="P102" s="80">
        <f>+I102-M102</f>
        <v>39889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" hidden="1">
      <c r="A103" s="1"/>
      <c r="B103" s="5"/>
      <c r="C103" s="115" t="s">
        <v>26</v>
      </c>
      <c r="D103" s="112"/>
      <c r="E103" s="8"/>
      <c r="F103" s="17"/>
      <c r="G103" s="17"/>
      <c r="H103" s="17"/>
      <c r="I103" s="113">
        <f>4460487/1000</f>
        <v>4460.487</v>
      </c>
      <c r="J103" s="17"/>
      <c r="K103" s="17"/>
      <c r="L103" s="17"/>
      <c r="M103" s="113"/>
      <c r="P103" s="80" t="e">
        <f>+#REF!-#REF!</f>
        <v>#REF!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">
      <c r="A104" s="1"/>
      <c r="B104" s="5"/>
      <c r="C104" s="144"/>
      <c r="D104" s="112"/>
      <c r="E104" s="8"/>
      <c r="F104" s="113"/>
      <c r="G104" s="113"/>
      <c r="H104" s="17"/>
      <c r="I104" s="113"/>
      <c r="J104" s="17"/>
      <c r="K104" s="17"/>
      <c r="L104" s="17"/>
      <c r="M104" s="113"/>
      <c r="P104" s="80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">
      <c r="A105" s="1"/>
      <c r="B105" s="5"/>
      <c r="C105" s="5"/>
      <c r="D105" s="1"/>
      <c r="E105" s="8"/>
      <c r="F105" s="17"/>
      <c r="G105" s="17"/>
      <c r="H105" s="17"/>
      <c r="I105" s="117">
        <f>+I101+I102+I104</f>
        <v>93341</v>
      </c>
      <c r="J105" s="17"/>
      <c r="K105" s="17"/>
      <c r="L105" s="17"/>
      <c r="M105" s="117">
        <f>SUM(M101:M104)</f>
        <v>65546</v>
      </c>
      <c r="P105" s="80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">
      <c r="A106" s="1"/>
      <c r="B106" s="5"/>
      <c r="C106" s="115" t="s">
        <v>96</v>
      </c>
      <c r="D106" s="110"/>
      <c r="E106" s="8"/>
      <c r="F106" s="17"/>
      <c r="G106" s="17"/>
      <c r="H106" s="17"/>
      <c r="I106" s="118">
        <f>+I97-I105</f>
        <v>-65742</v>
      </c>
      <c r="J106" s="17"/>
      <c r="K106" s="17"/>
      <c r="L106" s="17"/>
      <c r="M106" s="118">
        <f>+M97-M105</f>
        <v>-19648</v>
      </c>
      <c r="P106" s="80">
        <f>+I104-M104</f>
        <v>0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75" thickBot="1">
      <c r="A107" s="1"/>
      <c r="B107" s="5"/>
      <c r="C107" s="109"/>
      <c r="D107" s="8"/>
      <c r="E107" s="119"/>
      <c r="F107" s="10"/>
      <c r="G107" s="10"/>
      <c r="H107" s="10"/>
      <c r="I107" s="153">
        <f>+I83+I85+I106</f>
        <v>431119</v>
      </c>
      <c r="J107" s="10"/>
      <c r="K107" s="10"/>
      <c r="L107" s="10"/>
      <c r="M107" s="153">
        <f>+M83+M85+M106</f>
        <v>472759</v>
      </c>
      <c r="P107" s="80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" hidden="1">
      <c r="A108" s="1"/>
      <c r="B108" s="5"/>
      <c r="C108" s="111" t="s">
        <v>24</v>
      </c>
      <c r="D108" s="112"/>
      <c r="E108" s="8"/>
      <c r="F108" s="17"/>
      <c r="G108" s="17"/>
      <c r="H108" s="17"/>
      <c r="I108" s="120">
        <f>+I97-I105</f>
        <v>-65742</v>
      </c>
      <c r="J108" s="17"/>
      <c r="K108" s="17"/>
      <c r="L108" s="17"/>
      <c r="M108" s="120">
        <f>+M97-M105</f>
        <v>-19648</v>
      </c>
      <c r="O108" s="43"/>
      <c r="P108" s="80" t="e">
        <f>+#REF!-#REF!</f>
        <v>#REF!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75" hidden="1" thickBot="1">
      <c r="A109" s="1"/>
      <c r="B109" s="5"/>
      <c r="C109" s="111"/>
      <c r="D109" s="112"/>
      <c r="E109" s="8"/>
      <c r="F109" s="17"/>
      <c r="G109" s="17"/>
      <c r="H109" s="17"/>
      <c r="I109" s="121">
        <f>SUM(I83:I85)+I108</f>
        <v>431119</v>
      </c>
      <c r="J109" s="17" t="s">
        <v>23</v>
      </c>
      <c r="K109" s="17"/>
      <c r="L109" s="17"/>
      <c r="M109" s="121">
        <f>SUM(M83:M85)+M108</f>
        <v>472759</v>
      </c>
      <c r="P109" s="80">
        <f>+I106-M106</f>
        <v>-46094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">
      <c r="A110" s="1"/>
      <c r="B110" s="5"/>
      <c r="P110" s="80">
        <f>+I107-M107</f>
        <v>-41640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">
      <c r="A111" s="1"/>
      <c r="B111" s="5"/>
      <c r="P111" s="80">
        <f>+I108-M108</f>
        <v>-46094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" customHeight="1">
      <c r="A112" s="1"/>
      <c r="B112" s="5"/>
      <c r="C112" s="111"/>
      <c r="D112" s="111"/>
      <c r="E112" s="8"/>
      <c r="F112" s="17"/>
      <c r="G112" s="17"/>
      <c r="H112" s="17"/>
      <c r="I112" s="113"/>
      <c r="J112" s="17"/>
      <c r="K112" s="17"/>
      <c r="L112" s="17"/>
      <c r="M112" s="113"/>
      <c r="P112" s="80">
        <f>+I109-M109</f>
        <v>-41640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" customHeight="1">
      <c r="A113" s="1"/>
      <c r="B113" s="5"/>
      <c r="D113" s="111"/>
      <c r="E113" s="8"/>
      <c r="F113" s="17"/>
      <c r="G113" s="17"/>
      <c r="H113" s="17"/>
      <c r="I113" s="113"/>
      <c r="J113" s="17"/>
      <c r="K113" s="17"/>
      <c r="L113" s="17"/>
      <c r="M113" s="113"/>
      <c r="P113" s="80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">
      <c r="A114" s="1"/>
      <c r="B114" s="1"/>
      <c r="C114" s="111" t="s">
        <v>7</v>
      </c>
      <c r="D114" s="111"/>
      <c r="E114" s="8"/>
      <c r="F114" s="17"/>
      <c r="G114" s="17"/>
      <c r="H114" s="17"/>
      <c r="I114" s="113">
        <v>160000</v>
      </c>
      <c r="J114" s="17"/>
      <c r="K114" s="17"/>
      <c r="L114" s="17"/>
      <c r="M114" s="113">
        <v>160000</v>
      </c>
      <c r="P114" s="80">
        <f>+I112-M112</f>
        <v>0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">
      <c r="A115" s="1"/>
      <c r="B115" s="5"/>
      <c r="C115" s="111" t="s">
        <v>9</v>
      </c>
      <c r="D115" s="111"/>
      <c r="E115" s="8"/>
      <c r="F115" s="17"/>
      <c r="G115" s="17"/>
      <c r="H115" s="17"/>
      <c r="I115" s="154">
        <f>217606+7902+21152+288</f>
        <v>246948</v>
      </c>
      <c r="J115" s="17"/>
      <c r="K115" s="17"/>
      <c r="L115" s="17"/>
      <c r="M115" s="154">
        <v>245072</v>
      </c>
      <c r="P115" s="80">
        <f>+I114-M114</f>
        <v>0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">
      <c r="A116" s="1"/>
      <c r="B116" s="5"/>
      <c r="C116" s="111" t="s">
        <v>10</v>
      </c>
      <c r="D116" s="115"/>
      <c r="E116" s="8"/>
      <c r="F116" s="17"/>
      <c r="G116" s="17"/>
      <c r="H116" s="17"/>
      <c r="I116" s="113">
        <f>SUM(I114:I115)</f>
        <v>406948</v>
      </c>
      <c r="J116" s="17"/>
      <c r="K116" s="17"/>
      <c r="L116" s="17"/>
      <c r="M116" s="113">
        <f>SUM(M114:M115)</f>
        <v>405072</v>
      </c>
      <c r="P116" s="80">
        <f>+I115-M115</f>
        <v>1876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">
      <c r="A117" s="1"/>
      <c r="B117" s="5"/>
      <c r="C117" s="111" t="s">
        <v>11</v>
      </c>
      <c r="D117" s="115"/>
      <c r="E117" s="8"/>
      <c r="F117" s="17"/>
      <c r="G117" s="17"/>
      <c r="H117" s="17"/>
      <c r="I117" s="113">
        <v>20070</v>
      </c>
      <c r="J117" s="17"/>
      <c r="K117" s="17"/>
      <c r="L117" s="17"/>
      <c r="M117" s="113">
        <v>20598</v>
      </c>
      <c r="P117" s="80">
        <f>+I116-M116</f>
        <v>1876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">
      <c r="A118" s="1"/>
      <c r="B118" s="5"/>
      <c r="C118" s="111" t="s">
        <v>46</v>
      </c>
      <c r="D118" s="115"/>
      <c r="E118" s="8"/>
      <c r="F118" s="17"/>
      <c r="G118" s="17"/>
      <c r="H118" s="17"/>
      <c r="I118" s="113"/>
      <c r="J118" s="17"/>
      <c r="K118" s="17"/>
      <c r="L118" s="17"/>
      <c r="M118" s="113"/>
      <c r="P118" s="80">
        <f>+I117-M117</f>
        <v>-528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">
      <c r="A119" s="1"/>
      <c r="B119" s="5"/>
      <c r="C119" s="1"/>
      <c r="D119" s="115" t="s">
        <v>47</v>
      </c>
      <c r="E119" s="8"/>
      <c r="F119" s="17"/>
      <c r="G119" s="17"/>
      <c r="H119" s="17"/>
      <c r="I119" s="113">
        <v>897</v>
      </c>
      <c r="J119" s="17"/>
      <c r="K119" s="17"/>
      <c r="L119" s="17"/>
      <c r="M119" s="113">
        <f>80+44215</f>
        <v>44295</v>
      </c>
      <c r="P119" s="80">
        <f>+I118-M118</f>
        <v>0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">
      <c r="A120" s="1"/>
      <c r="B120" s="5"/>
      <c r="C120" s="1"/>
      <c r="D120" s="115" t="s">
        <v>48</v>
      </c>
      <c r="E120" s="8"/>
      <c r="F120" s="17"/>
      <c r="G120" s="17"/>
      <c r="H120" s="17"/>
      <c r="I120" s="113">
        <f>1203+2001</f>
        <v>3204</v>
      </c>
      <c r="J120" s="17"/>
      <c r="K120" s="17"/>
      <c r="L120" s="17"/>
      <c r="M120" s="155">
        <f>1111+1683</f>
        <v>2794</v>
      </c>
      <c r="P120" s="80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75" thickBot="1">
      <c r="A121" s="1"/>
      <c r="B121" s="5"/>
      <c r="C121" s="111"/>
      <c r="D121" s="1"/>
      <c r="E121" s="8"/>
      <c r="F121" s="17"/>
      <c r="G121" s="17"/>
      <c r="H121" s="17"/>
      <c r="I121" s="153">
        <f>+I116+I117+I119+I120</f>
        <v>431119</v>
      </c>
      <c r="J121" s="17"/>
      <c r="K121" s="17"/>
      <c r="L121" s="17"/>
      <c r="M121" s="153">
        <f>+M116+M117+M119+M120</f>
        <v>472759</v>
      </c>
      <c r="P121" s="80">
        <f>+I119-M119</f>
        <v>-43398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">
      <c r="A122" s="1"/>
      <c r="B122" s="1"/>
      <c r="C122" s="1"/>
      <c r="D122" s="1"/>
      <c r="E122" s="1"/>
      <c r="F122" s="1"/>
      <c r="G122" s="1"/>
      <c r="H122" s="1"/>
      <c r="I122" s="1" t="s">
        <v>8</v>
      </c>
      <c r="J122" s="1"/>
      <c r="K122" s="1"/>
      <c r="L122" s="1"/>
      <c r="M122" s="1" t="s">
        <v>8</v>
      </c>
      <c r="P122" s="80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">
      <c r="A123" s="8"/>
      <c r="B123" s="5"/>
      <c r="C123" s="187" t="s">
        <v>50</v>
      </c>
      <c r="D123" s="115" t="s">
        <v>94</v>
      </c>
      <c r="E123" s="8"/>
      <c r="F123" s="17"/>
      <c r="G123" s="17"/>
      <c r="H123" s="17"/>
      <c r="I123" s="113"/>
      <c r="J123" s="17"/>
      <c r="K123" s="17"/>
      <c r="L123" s="17"/>
      <c r="M123" s="113"/>
      <c r="P123" s="80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41" s="11" customFormat="1" ht="12" customHeight="1">
      <c r="A124" s="1"/>
      <c r="B124" s="5"/>
      <c r="O124" s="43"/>
      <c r="P124" s="80">
        <f>+I123-M123</f>
        <v>0</v>
      </c>
      <c r="Q124" s="80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O124" s="2"/>
    </row>
    <row r="125" spans="1:29" ht="12">
      <c r="A125" s="1"/>
      <c r="B125" s="5"/>
      <c r="C125" s="2"/>
      <c r="E125" s="2"/>
      <c r="F125" s="2"/>
      <c r="G125" s="2"/>
      <c r="H125" s="2"/>
      <c r="I125" s="2"/>
      <c r="J125" s="2"/>
      <c r="K125" s="2"/>
      <c r="L125" s="2"/>
      <c r="M125" s="2"/>
      <c r="O125" s="11"/>
      <c r="P125" s="80">
        <f>+I126-M126</f>
        <v>0</v>
      </c>
      <c r="Q125" s="80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2">
      <c r="A126" s="1"/>
      <c r="B126" s="5"/>
      <c r="C126" s="8" t="s">
        <v>105</v>
      </c>
      <c r="D126" s="111"/>
      <c r="E126" s="8"/>
      <c r="F126" s="17"/>
      <c r="G126" s="17"/>
      <c r="H126" s="17"/>
      <c r="I126" s="113"/>
      <c r="J126" s="17"/>
      <c r="K126" s="17"/>
      <c r="L126" s="17"/>
      <c r="M126" s="113"/>
      <c r="P126" s="80">
        <f>+I127-M127</f>
        <v>0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2">
      <c r="A127" s="1"/>
      <c r="B127" s="5"/>
      <c r="C127" s="8" t="s">
        <v>106</v>
      </c>
      <c r="D127" s="111"/>
      <c r="E127" s="8"/>
      <c r="F127" s="17"/>
      <c r="G127" s="17"/>
      <c r="H127" s="17"/>
      <c r="I127" s="113"/>
      <c r="J127" s="17"/>
      <c r="K127" s="17"/>
      <c r="L127" s="17"/>
      <c r="M127" s="113"/>
      <c r="P127" s="80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2">
      <c r="A128" s="1"/>
      <c r="B128" s="5"/>
      <c r="C128" s="109"/>
      <c r="D128" s="110"/>
      <c r="E128" s="8"/>
      <c r="F128" s="17"/>
      <c r="G128" s="17"/>
      <c r="H128" s="17"/>
      <c r="I128" s="145"/>
      <c r="J128" s="78"/>
      <c r="K128" s="78"/>
      <c r="L128" s="78"/>
      <c r="M128" s="145"/>
      <c r="P128" s="80" t="e">
        <f>+#REF!-#REF!</f>
        <v>#REF!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2">
      <c r="A129" s="1"/>
      <c r="B129" s="5"/>
      <c r="C129" s="109"/>
      <c r="D129" s="110"/>
      <c r="E129" s="8"/>
      <c r="F129" s="17"/>
      <c r="G129" s="17"/>
      <c r="H129" s="17"/>
      <c r="I129" s="122"/>
      <c r="J129" s="17"/>
      <c r="K129" s="17"/>
      <c r="L129" s="17"/>
      <c r="M129" s="122"/>
      <c r="P129" s="80">
        <f>+I128-M128</f>
        <v>0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2">
      <c r="A130" s="1"/>
      <c r="B130" s="5"/>
      <c r="C130" s="111"/>
      <c r="D130" s="110"/>
      <c r="E130" s="8"/>
      <c r="F130" s="17"/>
      <c r="G130" s="17"/>
      <c r="H130" s="17"/>
      <c r="I130" s="123"/>
      <c r="J130" s="17"/>
      <c r="K130" s="17"/>
      <c r="L130" s="17"/>
      <c r="M130" s="12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6:29" ht="11.25"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3:29" ht="13.5" customHeight="1">
      <c r="C132" s="209" t="s">
        <v>78</v>
      </c>
      <c r="E132" s="2"/>
      <c r="F132" s="2"/>
      <c r="G132" s="2"/>
      <c r="H132" s="2"/>
      <c r="I132" s="124"/>
      <c r="J132" s="2"/>
      <c r="K132" s="2"/>
      <c r="L132" s="2"/>
      <c r="M132" s="124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2:29" ht="13.5" customHeight="1">
      <c r="B133" s="2"/>
      <c r="C133" s="209" t="str">
        <f>+D8</f>
        <v>For the year ended 31 December 2002</v>
      </c>
      <c r="E133" s="98"/>
      <c r="F133" s="1"/>
      <c r="G133" s="1"/>
      <c r="H133" s="1"/>
      <c r="I133" s="82"/>
      <c r="J133" s="1"/>
      <c r="K133" s="1"/>
      <c r="L133" s="1"/>
      <c r="M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2:29" ht="13.5" customHeight="1">
      <c r="B134" s="2"/>
      <c r="C134" s="97"/>
      <c r="E134" s="98"/>
      <c r="F134" s="1"/>
      <c r="G134" s="1"/>
      <c r="H134" s="1"/>
      <c r="I134" s="82"/>
      <c r="J134" s="1"/>
      <c r="K134" s="1"/>
      <c r="L134" s="1"/>
      <c r="M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2:29" ht="10.5" customHeight="1">
      <c r="B135" s="2"/>
      <c r="C135" s="3"/>
      <c r="D135" s="146"/>
      <c r="E135" s="147"/>
      <c r="F135" s="85"/>
      <c r="G135" s="148"/>
      <c r="H135" s="148"/>
      <c r="I135" s="148"/>
      <c r="J135" s="148"/>
      <c r="K135" s="148"/>
      <c r="L135" s="71"/>
      <c r="M135" s="7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2:29" ht="12" customHeight="1">
      <c r="B136" s="8"/>
      <c r="C136" s="12"/>
      <c r="D136" s="146"/>
      <c r="E136" s="146"/>
      <c r="F136" s="149"/>
      <c r="G136" s="148"/>
      <c r="H136" s="148"/>
      <c r="I136" s="156" t="s">
        <v>32</v>
      </c>
      <c r="J136" s="161"/>
      <c r="K136" s="161"/>
      <c r="L136" s="162"/>
      <c r="M136" s="162">
        <v>2001</v>
      </c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2:13" ht="12" customHeight="1">
      <c r="B137" s="125"/>
      <c r="C137" s="3"/>
      <c r="D137" s="3"/>
      <c r="E137" s="12"/>
      <c r="F137" s="3"/>
      <c r="G137" s="3"/>
      <c r="H137" s="150"/>
      <c r="I137" s="143" t="str">
        <f>+K11</f>
        <v>12 month</v>
      </c>
      <c r="J137" s="172"/>
      <c r="K137" s="172"/>
      <c r="L137" s="44"/>
      <c r="M137" s="143" t="str">
        <f>+M11</f>
        <v>12 month</v>
      </c>
    </row>
    <row r="138" spans="3:13" ht="12" customHeight="1">
      <c r="C138" s="70"/>
      <c r="D138" s="3"/>
      <c r="E138" s="12"/>
      <c r="F138" s="28"/>
      <c r="G138" s="28"/>
      <c r="H138" s="28"/>
      <c r="I138" s="143" t="s">
        <v>51</v>
      </c>
      <c r="J138" s="49"/>
      <c r="K138" s="49"/>
      <c r="L138" s="46"/>
      <c r="M138" s="143" t="s">
        <v>51</v>
      </c>
    </row>
    <row r="139" spans="3:13" ht="12" customHeight="1">
      <c r="C139" s="70"/>
      <c r="D139" s="3"/>
      <c r="E139" s="12"/>
      <c r="F139" s="28"/>
      <c r="G139" s="28"/>
      <c r="H139" s="28"/>
      <c r="I139" s="156" t="str">
        <f>+F13</f>
        <v>31 Dec</v>
      </c>
      <c r="J139" s="28"/>
      <c r="K139" s="28"/>
      <c r="M139" s="156" t="str">
        <f>+I139</f>
        <v>31 Dec</v>
      </c>
    </row>
    <row r="140" spans="3:13" ht="12" customHeight="1">
      <c r="C140" s="70"/>
      <c r="D140" s="3"/>
      <c r="E140" s="12"/>
      <c r="F140" s="28"/>
      <c r="G140" s="28"/>
      <c r="H140" s="28"/>
      <c r="I140" s="143" t="s">
        <v>3</v>
      </c>
      <c r="J140" s="60"/>
      <c r="K140" s="60"/>
      <c r="L140" s="60"/>
      <c r="M140" s="143" t="s">
        <v>3</v>
      </c>
    </row>
    <row r="141" spans="3:11" ht="12" customHeight="1">
      <c r="C141" s="70"/>
      <c r="D141" s="3"/>
      <c r="E141" s="12"/>
      <c r="F141" s="28"/>
      <c r="G141" s="28"/>
      <c r="H141" s="28"/>
      <c r="I141" s="28"/>
      <c r="J141" s="28"/>
      <c r="K141" s="28"/>
    </row>
    <row r="142" spans="3:13" ht="12" customHeight="1">
      <c r="C142" s="157" t="s">
        <v>88</v>
      </c>
      <c r="D142" s="3"/>
      <c r="E142" s="12"/>
      <c r="F142" s="28"/>
      <c r="G142" s="28"/>
      <c r="H142" s="28"/>
      <c r="I142" s="49">
        <f>+K35</f>
        <v>2247</v>
      </c>
      <c r="J142" s="49"/>
      <c r="K142" s="49"/>
      <c r="L142" s="46"/>
      <c r="M142" s="56" t="s">
        <v>110</v>
      </c>
    </row>
    <row r="143" spans="3:13" ht="12" customHeight="1">
      <c r="C143" s="157" t="s">
        <v>52</v>
      </c>
      <c r="D143" s="3"/>
      <c r="E143" s="12"/>
      <c r="F143" s="28"/>
      <c r="G143" s="28"/>
      <c r="H143" s="28"/>
      <c r="I143" s="49"/>
      <c r="J143" s="49"/>
      <c r="K143" s="49"/>
      <c r="L143" s="46"/>
      <c r="M143" s="46"/>
    </row>
    <row r="144" spans="3:13" ht="12" customHeight="1">
      <c r="C144" s="157"/>
      <c r="D144" s="3"/>
      <c r="E144" s="12"/>
      <c r="F144" s="28"/>
      <c r="G144" s="28"/>
      <c r="H144" s="28"/>
      <c r="I144" s="49"/>
      <c r="J144" s="49"/>
      <c r="K144" s="49"/>
      <c r="L144" s="46"/>
      <c r="M144" s="46"/>
    </row>
    <row r="145" spans="3:13" ht="12" customHeight="1">
      <c r="C145" s="157" t="s">
        <v>53</v>
      </c>
      <c r="D145" s="3"/>
      <c r="E145" s="12"/>
      <c r="F145" s="28"/>
      <c r="G145" s="28"/>
      <c r="H145" s="28"/>
      <c r="I145" s="49">
        <v>10283</v>
      </c>
      <c r="J145" s="49"/>
      <c r="K145" s="49"/>
      <c r="L145" s="46"/>
      <c r="M145" s="56" t="s">
        <v>110</v>
      </c>
    </row>
    <row r="146" spans="3:13" ht="12" customHeight="1">
      <c r="C146" s="157" t="s">
        <v>54</v>
      </c>
      <c r="D146" s="3"/>
      <c r="E146" s="12"/>
      <c r="F146" s="28"/>
      <c r="G146" s="28"/>
      <c r="H146" s="28"/>
      <c r="I146" s="49">
        <v>1515</v>
      </c>
      <c r="J146" s="49"/>
      <c r="K146" s="49"/>
      <c r="L146" s="46"/>
      <c r="M146" s="46"/>
    </row>
    <row r="147" spans="3:13" ht="12" customHeight="1">
      <c r="C147" s="157"/>
      <c r="D147" s="3"/>
      <c r="E147" s="12"/>
      <c r="F147" s="28"/>
      <c r="G147" s="28"/>
      <c r="H147" s="28"/>
      <c r="I147" s="169"/>
      <c r="J147" s="49"/>
      <c r="K147" s="49"/>
      <c r="L147" s="46"/>
      <c r="M147" s="169"/>
    </row>
    <row r="148" spans="3:13" ht="12" customHeight="1">
      <c r="C148" s="157" t="s">
        <v>55</v>
      </c>
      <c r="D148" s="3"/>
      <c r="E148" s="12"/>
      <c r="F148" s="28"/>
      <c r="G148" s="28"/>
      <c r="H148" s="28"/>
      <c r="I148" s="49">
        <f>+I142+I145+I146</f>
        <v>14045</v>
      </c>
      <c r="J148" s="49"/>
      <c r="K148" s="49"/>
      <c r="L148" s="46"/>
      <c r="M148" s="56" t="s">
        <v>110</v>
      </c>
    </row>
    <row r="149" spans="3:13" ht="12" customHeight="1">
      <c r="C149" s="157"/>
      <c r="D149" s="3"/>
      <c r="E149" s="12"/>
      <c r="F149" s="28"/>
      <c r="G149" s="28"/>
      <c r="H149" s="28"/>
      <c r="I149" s="49"/>
      <c r="J149" s="49"/>
      <c r="K149" s="49"/>
      <c r="L149" s="46"/>
      <c r="M149" s="46"/>
    </row>
    <row r="150" spans="3:13" ht="12" customHeight="1">
      <c r="C150" s="157" t="s">
        <v>56</v>
      </c>
      <c r="D150" s="3"/>
      <c r="E150" s="12"/>
      <c r="F150" s="28"/>
      <c r="G150" s="28"/>
      <c r="H150" s="28"/>
      <c r="I150" s="49"/>
      <c r="J150" s="49"/>
      <c r="K150" s="49"/>
      <c r="L150" s="46"/>
      <c r="M150" s="56"/>
    </row>
    <row r="151" spans="3:13" ht="12" customHeight="1">
      <c r="C151" s="157" t="s">
        <v>57</v>
      </c>
      <c r="D151" s="3"/>
      <c r="E151" s="12"/>
      <c r="F151" s="28"/>
      <c r="G151" s="28"/>
      <c r="H151" s="28"/>
      <c r="I151" s="49">
        <f>71+260</f>
        <v>331</v>
      </c>
      <c r="J151" s="49"/>
      <c r="K151" s="49"/>
      <c r="L151" s="46"/>
      <c r="M151" s="56" t="s">
        <v>110</v>
      </c>
    </row>
    <row r="152" spans="3:13" ht="12" customHeight="1">
      <c r="C152" s="157" t="s">
        <v>76</v>
      </c>
      <c r="D152" s="3"/>
      <c r="E152" s="12"/>
      <c r="F152" s="28"/>
      <c r="G152" s="28"/>
      <c r="H152" s="28"/>
      <c r="I152" s="49">
        <v>-2774</v>
      </c>
      <c r="J152" s="49"/>
      <c r="K152" s="49"/>
      <c r="L152" s="46"/>
      <c r="M152" s="56" t="s">
        <v>110</v>
      </c>
    </row>
    <row r="153" spans="4:13" ht="12" customHeight="1">
      <c r="D153" s="3"/>
      <c r="E153" s="12"/>
      <c r="F153" s="28"/>
      <c r="G153" s="28"/>
      <c r="H153" s="28"/>
      <c r="I153" s="49"/>
      <c r="J153" s="49"/>
      <c r="K153" s="49"/>
      <c r="L153" s="46"/>
      <c r="M153" s="46"/>
    </row>
    <row r="154" spans="3:13" ht="12" customHeight="1">
      <c r="C154" s="157" t="s">
        <v>58</v>
      </c>
      <c r="D154" s="3"/>
      <c r="E154" s="12"/>
      <c r="F154" s="28"/>
      <c r="G154" s="28"/>
      <c r="H154" s="28"/>
      <c r="I154" s="167">
        <f>+I148+I151+I152</f>
        <v>11602</v>
      </c>
      <c r="J154" s="49"/>
      <c r="K154" s="49"/>
      <c r="L154" s="46"/>
      <c r="M154" s="174" t="s">
        <v>77</v>
      </c>
    </row>
    <row r="155" spans="3:13" ht="12" customHeight="1">
      <c r="C155" s="157"/>
      <c r="D155" s="3"/>
      <c r="E155" s="12"/>
      <c r="F155" s="28"/>
      <c r="G155" s="28"/>
      <c r="H155" s="28"/>
      <c r="I155" s="49"/>
      <c r="J155" s="49"/>
      <c r="K155" s="49"/>
      <c r="L155" s="46"/>
      <c r="M155" s="46"/>
    </row>
    <row r="156" spans="3:13" ht="12" customHeight="1">
      <c r="C156" s="157" t="s">
        <v>59</v>
      </c>
      <c r="D156" s="3"/>
      <c r="E156" s="12"/>
      <c r="F156" s="28"/>
      <c r="G156" s="28"/>
      <c r="H156" s="28"/>
      <c r="I156" s="49"/>
      <c r="J156" s="49"/>
      <c r="K156" s="49"/>
      <c r="L156" s="46"/>
      <c r="M156" s="46"/>
    </row>
    <row r="157" spans="3:13" ht="12" customHeight="1">
      <c r="C157" s="157"/>
      <c r="D157" s="158" t="s">
        <v>60</v>
      </c>
      <c r="E157" s="149"/>
      <c r="F157" s="49"/>
      <c r="G157" s="28"/>
      <c r="H157" s="28"/>
      <c r="I157" s="49">
        <f>3796+1152</f>
        <v>4948</v>
      </c>
      <c r="J157" s="49"/>
      <c r="K157" s="49"/>
      <c r="L157" s="46"/>
      <c r="M157" s="56" t="s">
        <v>110</v>
      </c>
    </row>
    <row r="158" spans="3:13" ht="12" customHeight="1">
      <c r="C158" s="157"/>
      <c r="D158" s="158" t="s">
        <v>61</v>
      </c>
      <c r="E158" s="149"/>
      <c r="F158" s="49"/>
      <c r="G158" s="28"/>
      <c r="H158" s="28"/>
      <c r="I158" s="49">
        <f>-11484</f>
        <v>-11484</v>
      </c>
      <c r="J158" s="49"/>
      <c r="K158" s="49"/>
      <c r="L158" s="46"/>
      <c r="M158" s="56" t="s">
        <v>110</v>
      </c>
    </row>
    <row r="159" spans="3:13" ht="12" customHeight="1">
      <c r="C159" s="157"/>
      <c r="D159" s="83"/>
      <c r="E159" s="149"/>
      <c r="F159" s="49"/>
      <c r="G159" s="28"/>
      <c r="H159" s="28"/>
      <c r="I159" s="167">
        <f>SUM(I157:I158)</f>
        <v>-6536</v>
      </c>
      <c r="J159" s="49"/>
      <c r="K159" s="49"/>
      <c r="L159" s="46"/>
      <c r="M159" s="174" t="s">
        <v>77</v>
      </c>
    </row>
    <row r="160" spans="3:13" ht="12" customHeight="1">
      <c r="C160" s="157"/>
      <c r="D160" s="83"/>
      <c r="E160" s="149"/>
      <c r="F160" s="49"/>
      <c r="G160" s="28"/>
      <c r="H160" s="28"/>
      <c r="I160" s="49"/>
      <c r="J160" s="49"/>
      <c r="K160" s="49"/>
      <c r="L160" s="46"/>
      <c r="M160" s="46"/>
    </row>
    <row r="161" spans="3:13" ht="12" customHeight="1">
      <c r="C161" s="134" t="s">
        <v>62</v>
      </c>
      <c r="D161" s="44"/>
      <c r="E161" s="68"/>
      <c r="F161" s="46"/>
      <c r="I161" s="46"/>
      <c r="J161" s="46"/>
      <c r="K161" s="46"/>
      <c r="L161" s="46"/>
      <c r="M161" s="46"/>
    </row>
    <row r="162" spans="3:13" ht="12" customHeight="1">
      <c r="C162" s="134"/>
      <c r="D162" s="159" t="s">
        <v>99</v>
      </c>
      <c r="E162" s="68"/>
      <c r="F162" s="46"/>
      <c r="I162" s="46">
        <v>-1152</v>
      </c>
      <c r="J162" s="46"/>
      <c r="K162" s="46"/>
      <c r="L162" s="46"/>
      <c r="M162" s="56" t="s">
        <v>110</v>
      </c>
    </row>
    <row r="163" spans="4:13" ht="12" customHeight="1">
      <c r="D163" s="160" t="s">
        <v>63</v>
      </c>
      <c r="E163" s="68"/>
      <c r="F163" s="46"/>
      <c r="I163" s="46">
        <v>-5338</v>
      </c>
      <c r="J163" s="46"/>
      <c r="K163" s="46"/>
      <c r="L163" s="46"/>
      <c r="M163" s="56" t="s">
        <v>110</v>
      </c>
    </row>
    <row r="164" spans="3:13" ht="12" customHeight="1">
      <c r="C164" s="134"/>
      <c r="D164" s="159" t="s">
        <v>64</v>
      </c>
      <c r="E164" s="68"/>
      <c r="F164" s="46"/>
      <c r="I164" s="46">
        <v>0</v>
      </c>
      <c r="J164" s="46"/>
      <c r="K164" s="46"/>
      <c r="L164" s="46"/>
      <c r="M164" s="46"/>
    </row>
    <row r="165" spans="3:13" ht="12" customHeight="1">
      <c r="C165" s="134"/>
      <c r="D165" s="44"/>
      <c r="E165" s="68"/>
      <c r="F165" s="46"/>
      <c r="I165" s="167">
        <f>+I162+I163+I164</f>
        <v>-6490</v>
      </c>
      <c r="J165" s="49"/>
      <c r="K165" s="49"/>
      <c r="L165" s="46"/>
      <c r="M165" s="174" t="s">
        <v>77</v>
      </c>
    </row>
    <row r="166" spans="3:13" ht="12" customHeight="1">
      <c r="C166" s="134"/>
      <c r="D166" s="44"/>
      <c r="E166" s="68"/>
      <c r="F166" s="46"/>
      <c r="I166" s="46"/>
      <c r="J166" s="46"/>
      <c r="K166" s="46"/>
      <c r="L166" s="46"/>
      <c r="M166" s="46"/>
    </row>
    <row r="167" spans="3:13" ht="12" customHeight="1">
      <c r="C167" s="134" t="s">
        <v>65</v>
      </c>
      <c r="D167" s="44"/>
      <c r="E167" s="68"/>
      <c r="F167" s="46"/>
      <c r="I167" s="46">
        <f>+I154+I159+I165</f>
        <v>-1424</v>
      </c>
      <c r="J167" s="46"/>
      <c r="K167" s="46"/>
      <c r="L167" s="46"/>
      <c r="M167" s="56" t="s">
        <v>110</v>
      </c>
    </row>
    <row r="168" spans="3:13" ht="12" customHeight="1">
      <c r="C168" s="134"/>
      <c r="D168" s="44"/>
      <c r="E168" s="68"/>
      <c r="F168" s="46"/>
      <c r="I168" s="46"/>
      <c r="J168" s="46"/>
      <c r="K168" s="46"/>
      <c r="L168" s="46"/>
      <c r="M168" s="46"/>
    </row>
    <row r="169" spans="3:13" ht="12" customHeight="1">
      <c r="C169" s="134" t="s">
        <v>100</v>
      </c>
      <c r="D169" s="44"/>
      <c r="E169" s="68"/>
      <c r="F169" s="46"/>
      <c r="H169" s="199" t="s">
        <v>50</v>
      </c>
      <c r="I169" s="46">
        <v>5881</v>
      </c>
      <c r="J169" s="46"/>
      <c r="K169" s="46"/>
      <c r="L169" s="46"/>
      <c r="M169" s="56" t="s">
        <v>110</v>
      </c>
    </row>
    <row r="170" spans="3:13" ht="12" customHeight="1">
      <c r="C170" s="134"/>
      <c r="D170" s="44"/>
      <c r="E170" s="68"/>
      <c r="F170" s="46"/>
      <c r="I170" s="46"/>
      <c r="J170" s="46"/>
      <c r="K170" s="46"/>
      <c r="L170" s="46"/>
      <c r="M170" s="46"/>
    </row>
    <row r="171" spans="3:13" ht="12" customHeight="1">
      <c r="C171" s="134" t="s">
        <v>101</v>
      </c>
      <c r="D171" s="44"/>
      <c r="E171" s="68"/>
      <c r="F171" s="46"/>
      <c r="H171" s="199" t="s">
        <v>50</v>
      </c>
      <c r="I171" s="167">
        <f>+I167+I169</f>
        <v>4457</v>
      </c>
      <c r="J171" s="49"/>
      <c r="K171" s="49"/>
      <c r="L171" s="46"/>
      <c r="M171" s="174" t="s">
        <v>77</v>
      </c>
    </row>
    <row r="172" spans="3:6" ht="12" customHeight="1">
      <c r="C172" s="134"/>
      <c r="D172" s="44"/>
      <c r="E172" s="68"/>
      <c r="F172" s="46"/>
    </row>
    <row r="173" spans="3:6" ht="12" customHeight="1">
      <c r="C173" s="144" t="s">
        <v>111</v>
      </c>
      <c r="D173" s="194"/>
      <c r="E173" s="195" t="s">
        <v>112</v>
      </c>
      <c r="F173" s="46"/>
    </row>
    <row r="174" spans="4:5" ht="12" customHeight="1">
      <c r="D174" s="44"/>
      <c r="E174" s="195" t="s">
        <v>113</v>
      </c>
    </row>
    <row r="175" spans="4:5" ht="12" customHeight="1">
      <c r="D175" s="44"/>
      <c r="E175" s="195"/>
    </row>
    <row r="176" spans="3:5" ht="12" customHeight="1">
      <c r="C176" s="198" t="s">
        <v>50</v>
      </c>
      <c r="D176" s="44"/>
      <c r="E176" s="175" t="s">
        <v>114</v>
      </c>
    </row>
    <row r="177" spans="4:9" ht="12" customHeight="1">
      <c r="D177" s="44"/>
      <c r="F177" s="201" t="s">
        <v>103</v>
      </c>
      <c r="G177" s="201"/>
      <c r="H177" s="201"/>
      <c r="I177" s="201" t="s">
        <v>109</v>
      </c>
    </row>
    <row r="178" spans="4:9" ht="12" customHeight="1">
      <c r="D178" s="44"/>
      <c r="F178" s="201" t="s">
        <v>104</v>
      </c>
      <c r="G178" s="201"/>
      <c r="H178" s="201"/>
      <c r="I178" s="201" t="s">
        <v>104</v>
      </c>
    </row>
    <row r="179" spans="4:9" ht="12" customHeight="1">
      <c r="D179" s="44"/>
      <c r="F179" s="202" t="s">
        <v>3</v>
      </c>
      <c r="G179" s="201"/>
      <c r="H179" s="201"/>
      <c r="I179" s="202" t="s">
        <v>3</v>
      </c>
    </row>
    <row r="180" spans="4:9" ht="12" customHeight="1">
      <c r="D180" s="44"/>
      <c r="E180" s="68" t="s">
        <v>102</v>
      </c>
      <c r="F180" s="188">
        <v>5915</v>
      </c>
      <c r="G180" s="188"/>
      <c r="H180" s="188"/>
      <c r="I180" s="188">
        <v>4458</v>
      </c>
    </row>
    <row r="181" spans="4:9" ht="12" customHeight="1">
      <c r="D181" s="44"/>
      <c r="E181" s="68" t="s">
        <v>98</v>
      </c>
      <c r="F181" s="188">
        <v>-34</v>
      </c>
      <c r="G181" s="188"/>
      <c r="H181" s="188"/>
      <c r="I181" s="188">
        <v>-1</v>
      </c>
    </row>
    <row r="182" spans="5:9" ht="12" customHeight="1">
      <c r="E182" s="175"/>
      <c r="F182" s="200">
        <f>SUM(F180:F181)</f>
        <v>5881</v>
      </c>
      <c r="G182" s="188"/>
      <c r="H182" s="188"/>
      <c r="I182" s="200">
        <f>SUM(I180:I181)</f>
        <v>4457</v>
      </c>
    </row>
    <row r="183" spans="5:6" ht="12" customHeight="1">
      <c r="E183" s="68"/>
      <c r="F183" s="46"/>
    </row>
    <row r="184" spans="5:6" ht="12" customHeight="1">
      <c r="E184" s="68"/>
      <c r="F184" s="46"/>
    </row>
    <row r="185" spans="5:6" ht="12" customHeight="1">
      <c r="E185" s="68"/>
      <c r="F185" s="46"/>
    </row>
    <row r="186" spans="5:6" ht="12" customHeight="1">
      <c r="E186" s="68"/>
      <c r="F186" s="46"/>
    </row>
    <row r="187" spans="3:9" ht="12" customHeight="1">
      <c r="C187" s="8" t="s">
        <v>79</v>
      </c>
      <c r="D187" s="44"/>
      <c r="E187" s="68"/>
      <c r="F187" s="46"/>
      <c r="I187" s="2"/>
    </row>
    <row r="188" spans="3:6" ht="12" customHeight="1">
      <c r="C188" s="8" t="s">
        <v>107</v>
      </c>
      <c r="D188" s="44"/>
      <c r="E188" s="68"/>
      <c r="F188" s="46"/>
    </row>
    <row r="189" spans="3:6" ht="12" customHeight="1">
      <c r="C189" s="2"/>
      <c r="D189" s="44"/>
      <c r="E189" s="68"/>
      <c r="F189" s="46"/>
    </row>
    <row r="190" spans="3:6" ht="12" customHeight="1">
      <c r="C190" s="8"/>
      <c r="D190" s="44"/>
      <c r="E190" s="68"/>
      <c r="F190" s="46"/>
    </row>
    <row r="191" spans="3:6" ht="12" customHeight="1">
      <c r="C191" s="207" t="s">
        <v>66</v>
      </c>
      <c r="D191" s="44"/>
      <c r="E191" s="68"/>
      <c r="F191" s="46"/>
    </row>
    <row r="192" spans="3:6" ht="12" customHeight="1">
      <c r="C192" s="207" t="str">
        <f>+C133</f>
        <v>For the year ended 31 December 2002</v>
      </c>
      <c r="D192" s="44"/>
      <c r="E192" s="68"/>
      <c r="F192" s="46"/>
    </row>
    <row r="193" spans="3:6" ht="12" customHeight="1">
      <c r="C193" s="164"/>
      <c r="D193" s="44"/>
      <c r="E193" s="68"/>
      <c r="F193" s="46"/>
    </row>
    <row r="194" spans="3:6" ht="12" customHeight="1">
      <c r="C194" s="164"/>
      <c r="D194" s="44"/>
      <c r="E194" s="68"/>
      <c r="F194" s="46"/>
    </row>
    <row r="195" spans="3:18" ht="12" customHeight="1">
      <c r="C195" s="61"/>
      <c r="D195" s="44"/>
      <c r="E195" s="68"/>
      <c r="F195" s="2"/>
      <c r="I195" s="56" t="s">
        <v>68</v>
      </c>
      <c r="J195" s="56"/>
      <c r="K195" s="56" t="s">
        <v>68</v>
      </c>
      <c r="L195" s="46"/>
      <c r="M195" s="46"/>
      <c r="N195" s="44"/>
      <c r="O195" s="44"/>
      <c r="P195" s="44"/>
      <c r="Q195" s="44"/>
      <c r="R195" s="44"/>
    </row>
    <row r="196" spans="3:18" ht="12" customHeight="1">
      <c r="C196" s="61"/>
      <c r="D196" s="44"/>
      <c r="E196" s="68"/>
      <c r="F196" s="46"/>
      <c r="I196" s="56" t="s">
        <v>69</v>
      </c>
      <c r="J196" s="56"/>
      <c r="K196" s="56" t="s">
        <v>69</v>
      </c>
      <c r="L196" s="46"/>
      <c r="M196" s="56" t="s">
        <v>73</v>
      </c>
      <c r="N196" s="44"/>
      <c r="O196" s="44"/>
      <c r="P196" s="44"/>
      <c r="Q196" s="44"/>
      <c r="R196" s="44"/>
    </row>
    <row r="197" spans="4:18" ht="12" customHeight="1">
      <c r="D197" s="44"/>
      <c r="E197" s="68"/>
      <c r="F197" s="46" t="s">
        <v>7</v>
      </c>
      <c r="I197" s="56" t="s">
        <v>70</v>
      </c>
      <c r="J197" s="56"/>
      <c r="K197" s="56" t="s">
        <v>27</v>
      </c>
      <c r="L197" s="46"/>
      <c r="M197" s="56" t="s">
        <v>72</v>
      </c>
      <c r="N197" s="44"/>
      <c r="O197" s="44"/>
      <c r="P197" s="44"/>
      <c r="Q197" s="44"/>
      <c r="R197" s="163" t="s">
        <v>71</v>
      </c>
    </row>
    <row r="198" spans="4:18" ht="12" customHeight="1">
      <c r="D198" s="44"/>
      <c r="E198" s="68"/>
      <c r="F198" s="60" t="s">
        <v>3</v>
      </c>
      <c r="I198" s="56" t="str">
        <f>+F198</f>
        <v>RM'000</v>
      </c>
      <c r="J198" s="56"/>
      <c r="K198" s="56" t="str">
        <f>+I198</f>
        <v>RM'000</v>
      </c>
      <c r="L198" s="56"/>
      <c r="M198" s="56" t="str">
        <f>+K198</f>
        <v>RM'000</v>
      </c>
      <c r="N198" s="163"/>
      <c r="O198" s="163"/>
      <c r="P198" s="163"/>
      <c r="Q198" s="163"/>
      <c r="R198" s="166" t="str">
        <f>+M198</f>
        <v>RM'000</v>
      </c>
    </row>
    <row r="199" spans="4:18" ht="12" customHeight="1">
      <c r="D199" s="44"/>
      <c r="E199" s="68"/>
      <c r="F199" s="143"/>
      <c r="I199" s="56"/>
      <c r="J199" s="56"/>
      <c r="K199" s="56"/>
      <c r="L199" s="56"/>
      <c r="M199" s="56"/>
      <c r="N199" s="163"/>
      <c r="O199" s="163"/>
      <c r="P199" s="163"/>
      <c r="Q199" s="163"/>
      <c r="R199" s="166"/>
    </row>
    <row r="200" spans="3:18" ht="12" customHeight="1">
      <c r="C200" s="152" t="s">
        <v>125</v>
      </c>
      <c r="D200" s="196"/>
      <c r="E200" s="197"/>
      <c r="I200" s="46"/>
      <c r="J200" s="46"/>
      <c r="K200" s="46"/>
      <c r="L200" s="46"/>
      <c r="M200" s="46"/>
      <c r="N200" s="44"/>
      <c r="O200" s="44"/>
      <c r="P200" s="44"/>
      <c r="Q200" s="44"/>
      <c r="R200" s="44"/>
    </row>
    <row r="201" spans="3:23" ht="12" customHeight="1">
      <c r="C201" s="164" t="s">
        <v>118</v>
      </c>
      <c r="D201" s="178"/>
      <c r="E201" s="175"/>
      <c r="F201" s="46"/>
      <c r="G201" s="46"/>
      <c r="H201" s="46"/>
      <c r="I201" s="46"/>
      <c r="J201" s="46"/>
      <c r="K201" s="46"/>
      <c r="L201" s="46"/>
      <c r="M201" s="46"/>
      <c r="N201" s="44"/>
      <c r="O201" s="44"/>
      <c r="P201" s="44"/>
      <c r="Q201" s="44"/>
      <c r="R201" s="44"/>
      <c r="S201" s="44"/>
      <c r="T201" s="44"/>
      <c r="U201" s="44"/>
      <c r="V201" s="44"/>
      <c r="W201" s="44"/>
    </row>
    <row r="202" spans="3:23" ht="12" customHeight="1">
      <c r="C202" s="165"/>
      <c r="D202" s="44"/>
      <c r="E202" s="68"/>
      <c r="F202" s="46"/>
      <c r="G202" s="46"/>
      <c r="H202" s="46"/>
      <c r="I202" s="46"/>
      <c r="J202" s="46"/>
      <c r="K202" s="46"/>
      <c r="L202" s="46"/>
      <c r="M202" s="46"/>
      <c r="N202" s="44"/>
      <c r="O202" s="44"/>
      <c r="P202" s="44"/>
      <c r="Q202" s="44"/>
      <c r="R202" s="44"/>
      <c r="S202" s="44"/>
      <c r="T202" s="44"/>
      <c r="U202" s="44"/>
      <c r="V202" s="44"/>
      <c r="W202" s="44"/>
    </row>
    <row r="203" spans="3:23" ht="12" customHeight="1">
      <c r="C203" s="134" t="s">
        <v>67</v>
      </c>
      <c r="D203" s="44"/>
      <c r="E203" s="68"/>
      <c r="F203" s="46">
        <f>+I114</f>
        <v>160000</v>
      </c>
      <c r="G203" s="46"/>
      <c r="H203" s="46"/>
      <c r="I203" s="46">
        <v>288</v>
      </c>
      <c r="J203" s="46"/>
      <c r="K203" s="46">
        <f>21152+7902</f>
        <v>29054</v>
      </c>
      <c r="L203" s="46"/>
      <c r="M203" s="46">
        <v>215730</v>
      </c>
      <c r="N203" s="44"/>
      <c r="O203" s="44"/>
      <c r="P203" s="44"/>
      <c r="Q203" s="44"/>
      <c r="R203" s="173">
        <f>SUM(F203:M203)</f>
        <v>405072</v>
      </c>
      <c r="S203" s="44"/>
      <c r="T203" s="44"/>
      <c r="U203" s="44"/>
      <c r="V203" s="44"/>
      <c r="W203" s="44"/>
    </row>
    <row r="204" spans="3:23" ht="12" customHeight="1">
      <c r="C204" s="134"/>
      <c r="D204" s="44"/>
      <c r="E204" s="68"/>
      <c r="F204" s="46"/>
      <c r="G204" s="46"/>
      <c r="H204" s="46"/>
      <c r="I204" s="46"/>
      <c r="J204" s="46"/>
      <c r="K204" s="46"/>
      <c r="L204" s="46"/>
      <c r="M204" s="46"/>
      <c r="N204" s="44"/>
      <c r="O204" s="44"/>
      <c r="P204" s="44"/>
      <c r="Q204" s="44"/>
      <c r="R204" s="44"/>
      <c r="S204" s="44"/>
      <c r="T204" s="44"/>
      <c r="U204" s="44"/>
      <c r="V204" s="44"/>
      <c r="W204" s="44"/>
    </row>
    <row r="205" spans="3:23" ht="12" customHeight="1">
      <c r="C205" s="134" t="s">
        <v>123</v>
      </c>
      <c r="D205" s="44"/>
      <c r="E205" s="68"/>
      <c r="F205" s="46">
        <v>0</v>
      </c>
      <c r="G205" s="46"/>
      <c r="H205" s="46"/>
      <c r="I205" s="46">
        <v>0</v>
      </c>
      <c r="J205" s="46"/>
      <c r="K205" s="46">
        <v>0</v>
      </c>
      <c r="L205" s="46"/>
      <c r="M205" s="46">
        <f>+K42-1152</f>
        <v>1876</v>
      </c>
      <c r="N205" s="44"/>
      <c r="O205" s="44"/>
      <c r="P205" s="44"/>
      <c r="Q205" s="44"/>
      <c r="R205" s="173">
        <f>SUM(F205:M205)</f>
        <v>1876</v>
      </c>
      <c r="S205" s="44"/>
      <c r="T205" s="44"/>
      <c r="U205" s="44"/>
      <c r="V205" s="44"/>
      <c r="W205" s="44"/>
    </row>
    <row r="206" spans="3:23" ht="12" customHeight="1">
      <c r="C206" s="134" t="s">
        <v>97</v>
      </c>
      <c r="D206" s="44"/>
      <c r="E206" s="68"/>
      <c r="F206" s="46"/>
      <c r="G206" s="46"/>
      <c r="H206" s="46"/>
      <c r="I206" s="46"/>
      <c r="J206" s="46"/>
      <c r="K206" s="46"/>
      <c r="L206" s="46"/>
      <c r="M206" s="46"/>
      <c r="N206" s="44"/>
      <c r="O206" s="44"/>
      <c r="P206" s="44"/>
      <c r="Q206" s="44"/>
      <c r="R206" s="44"/>
      <c r="S206" s="44"/>
      <c r="T206" s="44"/>
      <c r="U206" s="44"/>
      <c r="V206" s="44"/>
      <c r="W206" s="44"/>
    </row>
    <row r="207" spans="3:23" ht="12" customHeight="1">
      <c r="C207" s="134"/>
      <c r="D207" s="44"/>
      <c r="E207" s="68"/>
      <c r="F207" s="46"/>
      <c r="G207" s="46"/>
      <c r="H207" s="46"/>
      <c r="I207" s="46"/>
      <c r="J207" s="46"/>
      <c r="K207" s="46"/>
      <c r="L207" s="46"/>
      <c r="M207" s="46"/>
      <c r="N207" s="44"/>
      <c r="O207" s="44"/>
      <c r="P207" s="44"/>
      <c r="Q207" s="44"/>
      <c r="R207" s="44"/>
      <c r="S207" s="44"/>
      <c r="T207" s="44"/>
      <c r="U207" s="44"/>
      <c r="V207" s="44"/>
      <c r="W207" s="44"/>
    </row>
    <row r="208" spans="3:23" ht="12" customHeight="1">
      <c r="C208" s="134" t="s">
        <v>120</v>
      </c>
      <c r="D208" s="44"/>
      <c r="E208" s="68"/>
      <c r="F208" s="167">
        <f>+F203+F205</f>
        <v>160000</v>
      </c>
      <c r="G208" s="46"/>
      <c r="H208" s="46"/>
      <c r="I208" s="167">
        <f>+I203+I205</f>
        <v>288</v>
      </c>
      <c r="J208" s="46"/>
      <c r="K208" s="167">
        <f>+K203+K205</f>
        <v>29054</v>
      </c>
      <c r="L208" s="46"/>
      <c r="M208" s="167">
        <f>+M203+M205</f>
        <v>217606</v>
      </c>
      <c r="N208" s="44"/>
      <c r="O208" s="44"/>
      <c r="P208" s="44"/>
      <c r="Q208" s="44"/>
      <c r="R208" s="167">
        <f>+R203+R205</f>
        <v>406948</v>
      </c>
      <c r="S208" s="44"/>
      <c r="T208" s="44"/>
      <c r="U208" s="44"/>
      <c r="V208" s="44"/>
      <c r="W208" s="44"/>
    </row>
    <row r="209" spans="3:23" ht="12" customHeight="1">
      <c r="C209" s="134"/>
      <c r="D209" s="44"/>
      <c r="E209" s="68"/>
      <c r="F209" s="46"/>
      <c r="G209" s="46"/>
      <c r="H209" s="46"/>
      <c r="I209" s="46"/>
      <c r="J209" s="46"/>
      <c r="K209" s="46"/>
      <c r="L209" s="46"/>
      <c r="M209" s="46"/>
      <c r="N209" s="44"/>
      <c r="O209" s="44"/>
      <c r="P209" s="44"/>
      <c r="Q209" s="44"/>
      <c r="R209" s="44"/>
      <c r="S209" s="44"/>
      <c r="T209" s="44"/>
      <c r="U209" s="44"/>
      <c r="V209" s="44"/>
      <c r="W209" s="44"/>
    </row>
    <row r="210" spans="3:23" ht="12" customHeight="1">
      <c r="C210" s="134"/>
      <c r="D210" s="44"/>
      <c r="E210" s="68"/>
      <c r="F210" s="46"/>
      <c r="G210" s="46"/>
      <c r="H210" s="46"/>
      <c r="I210" s="46"/>
      <c r="J210" s="46"/>
      <c r="K210" s="46"/>
      <c r="L210" s="46"/>
      <c r="M210" s="46"/>
      <c r="N210" s="44"/>
      <c r="O210" s="44"/>
      <c r="P210" s="44"/>
      <c r="Q210" s="44"/>
      <c r="R210" s="44"/>
      <c r="S210" s="44"/>
      <c r="T210" s="44"/>
      <c r="U210" s="44"/>
      <c r="V210" s="44"/>
      <c r="W210" s="44"/>
    </row>
    <row r="211" spans="3:23" ht="12" customHeight="1">
      <c r="C211" s="152" t="s">
        <v>125</v>
      </c>
      <c r="D211" s="196"/>
      <c r="E211" s="197"/>
      <c r="F211" s="46"/>
      <c r="G211" s="46"/>
      <c r="H211" s="46"/>
      <c r="I211" s="46"/>
      <c r="J211" s="46"/>
      <c r="K211" s="46"/>
      <c r="L211" s="46"/>
      <c r="M211" s="46"/>
      <c r="N211" s="44"/>
      <c r="O211" s="44"/>
      <c r="P211" s="44"/>
      <c r="Q211" s="44"/>
      <c r="R211" s="44"/>
      <c r="S211" s="44"/>
      <c r="T211" s="44"/>
      <c r="U211" s="44"/>
      <c r="V211" s="44"/>
      <c r="W211" s="44"/>
    </row>
    <row r="212" spans="3:23" ht="12" customHeight="1">
      <c r="C212" s="164" t="s">
        <v>119</v>
      </c>
      <c r="D212" s="178"/>
      <c r="E212" s="175"/>
      <c r="F212" s="46"/>
      <c r="G212" s="46"/>
      <c r="H212" s="46"/>
      <c r="I212" s="46"/>
      <c r="J212" s="46"/>
      <c r="K212" s="46"/>
      <c r="L212" s="46"/>
      <c r="M212" s="46"/>
      <c r="N212" s="44"/>
      <c r="O212" s="44"/>
      <c r="P212" s="44"/>
      <c r="Q212" s="44"/>
      <c r="R212" s="44"/>
      <c r="S212" s="44"/>
      <c r="T212" s="44"/>
      <c r="U212" s="44"/>
      <c r="V212" s="44"/>
      <c r="W212" s="44"/>
    </row>
    <row r="213" spans="3:23" ht="12" customHeight="1">
      <c r="C213" s="165"/>
      <c r="D213" s="44"/>
      <c r="E213" s="68"/>
      <c r="F213" s="46"/>
      <c r="G213" s="46"/>
      <c r="H213" s="46"/>
      <c r="I213" s="46"/>
      <c r="J213" s="46"/>
      <c r="K213" s="46"/>
      <c r="L213" s="46"/>
      <c r="M213" s="46"/>
      <c r="N213" s="44"/>
      <c r="O213" s="44"/>
      <c r="P213" s="44"/>
      <c r="Q213" s="44"/>
      <c r="R213" s="44"/>
      <c r="S213" s="44"/>
      <c r="T213" s="44"/>
      <c r="U213" s="44"/>
      <c r="V213" s="44"/>
      <c r="W213" s="44"/>
    </row>
    <row r="214" spans="3:23" ht="12" customHeight="1">
      <c r="C214" s="134" t="s">
        <v>67</v>
      </c>
      <c r="D214" s="44"/>
      <c r="E214" s="68"/>
      <c r="F214" s="46">
        <f>+I114</f>
        <v>160000</v>
      </c>
      <c r="G214" s="46"/>
      <c r="H214" s="46"/>
      <c r="I214" s="46">
        <f>+I203</f>
        <v>288</v>
      </c>
      <c r="J214" s="46"/>
      <c r="K214" s="46">
        <f>21152+7902</f>
        <v>29054</v>
      </c>
      <c r="L214" s="46"/>
      <c r="M214" s="46">
        <v>186510</v>
      </c>
      <c r="N214" s="44"/>
      <c r="O214" s="44"/>
      <c r="P214" s="44"/>
      <c r="Q214" s="44"/>
      <c r="R214" s="173">
        <f>SUM(F214:M214)</f>
        <v>375852</v>
      </c>
      <c r="S214" s="44"/>
      <c r="T214" s="44"/>
      <c r="U214" s="44"/>
      <c r="V214" s="44"/>
      <c r="W214" s="44"/>
    </row>
    <row r="215" spans="3:23" ht="12" customHeight="1">
      <c r="C215" s="134"/>
      <c r="D215" s="44"/>
      <c r="E215" s="68"/>
      <c r="F215" s="46"/>
      <c r="G215" s="46"/>
      <c r="H215" s="46"/>
      <c r="I215" s="46"/>
      <c r="J215" s="46"/>
      <c r="K215" s="46"/>
      <c r="L215" s="46"/>
      <c r="M215" s="46"/>
      <c r="N215" s="44"/>
      <c r="O215" s="44"/>
      <c r="P215" s="44"/>
      <c r="Q215" s="44"/>
      <c r="R215" s="44"/>
      <c r="S215" s="44"/>
      <c r="T215" s="44"/>
      <c r="U215" s="44"/>
      <c r="V215" s="44"/>
      <c r="W215" s="44"/>
    </row>
    <row r="216" spans="3:23" ht="12" customHeight="1">
      <c r="C216" s="134" t="s">
        <v>74</v>
      </c>
      <c r="D216" s="44"/>
      <c r="E216" s="68"/>
      <c r="F216" s="46">
        <v>0</v>
      </c>
      <c r="G216" s="46"/>
      <c r="H216" s="46"/>
      <c r="I216" s="46">
        <v>0</v>
      </c>
      <c r="J216" s="46"/>
      <c r="K216" s="46">
        <v>0</v>
      </c>
      <c r="L216" s="46"/>
      <c r="M216" s="46">
        <v>29220</v>
      </c>
      <c r="N216" s="44"/>
      <c r="O216" s="44"/>
      <c r="P216" s="44"/>
      <c r="Q216" s="44"/>
      <c r="R216" s="173">
        <f>SUM(F216:M216)</f>
        <v>29220</v>
      </c>
      <c r="S216" s="44"/>
      <c r="T216" s="44"/>
      <c r="U216" s="44"/>
      <c r="V216" s="44"/>
      <c r="W216" s="44"/>
    </row>
    <row r="217" spans="3:23" ht="12" customHeight="1">
      <c r="C217" s="134" t="s">
        <v>75</v>
      </c>
      <c r="D217" s="44"/>
      <c r="E217" s="68"/>
      <c r="F217" s="46"/>
      <c r="G217" s="46"/>
      <c r="H217" s="46"/>
      <c r="I217" s="46"/>
      <c r="J217" s="46"/>
      <c r="K217" s="46"/>
      <c r="L217" s="46"/>
      <c r="M217" s="46"/>
      <c r="N217" s="44"/>
      <c r="O217" s="44"/>
      <c r="P217" s="44"/>
      <c r="Q217" s="44"/>
      <c r="R217" s="44"/>
      <c r="S217" s="44"/>
      <c r="T217" s="44"/>
      <c r="U217" s="44"/>
      <c r="V217" s="44"/>
      <c r="W217" s="44"/>
    </row>
    <row r="218" spans="3:23" ht="12" customHeight="1">
      <c r="C218" s="134"/>
      <c r="D218" s="44"/>
      <c r="E218" s="68"/>
      <c r="F218" s="46"/>
      <c r="G218" s="46"/>
      <c r="H218" s="46"/>
      <c r="I218" s="46"/>
      <c r="J218" s="46"/>
      <c r="K218" s="46"/>
      <c r="L218" s="46"/>
      <c r="M218" s="46"/>
      <c r="N218" s="44"/>
      <c r="O218" s="44"/>
      <c r="P218" s="44"/>
      <c r="Q218" s="44"/>
      <c r="R218" s="44"/>
      <c r="S218" s="44"/>
      <c r="T218" s="44"/>
      <c r="U218" s="44"/>
      <c r="V218" s="44"/>
      <c r="W218" s="44"/>
    </row>
    <row r="219" spans="3:23" ht="12" customHeight="1">
      <c r="C219" s="134" t="s">
        <v>120</v>
      </c>
      <c r="D219" s="44"/>
      <c r="E219" s="68"/>
      <c r="F219" s="167">
        <f>+F214+F216</f>
        <v>160000</v>
      </c>
      <c r="G219" s="46"/>
      <c r="H219" s="46"/>
      <c r="I219" s="167">
        <f>+I214+I216</f>
        <v>288</v>
      </c>
      <c r="J219" s="46"/>
      <c r="K219" s="167">
        <f>+K214+K216</f>
        <v>29054</v>
      </c>
      <c r="L219" s="46"/>
      <c r="M219" s="167">
        <f>+M214+M216</f>
        <v>215730</v>
      </c>
      <c r="N219" s="44"/>
      <c r="O219" s="44"/>
      <c r="P219" s="44"/>
      <c r="Q219" s="44"/>
      <c r="R219" s="167">
        <f>+R214+R216</f>
        <v>405072</v>
      </c>
      <c r="S219" s="44"/>
      <c r="T219" s="44"/>
      <c r="U219" s="44"/>
      <c r="V219" s="44"/>
      <c r="W219" s="44"/>
    </row>
    <row r="220" spans="3:23" ht="12" customHeight="1">
      <c r="C220" s="134"/>
      <c r="D220" s="44"/>
      <c r="E220" s="68"/>
      <c r="F220" s="46"/>
      <c r="G220" s="46"/>
      <c r="H220" s="46"/>
      <c r="I220" s="46"/>
      <c r="J220" s="46"/>
      <c r="K220" s="46"/>
      <c r="L220" s="46"/>
      <c r="M220" s="46"/>
      <c r="N220" s="44"/>
      <c r="O220" s="44"/>
      <c r="P220" s="44"/>
      <c r="Q220" s="44"/>
      <c r="R220" s="44"/>
      <c r="S220" s="44"/>
      <c r="T220" s="44"/>
      <c r="U220" s="44"/>
      <c r="V220" s="44"/>
      <c r="W220" s="44"/>
    </row>
    <row r="221" spans="3:23" ht="12" customHeight="1">
      <c r="C221" s="134"/>
      <c r="D221" s="44"/>
      <c r="E221" s="68"/>
      <c r="F221" s="46"/>
      <c r="G221" s="46"/>
      <c r="H221" s="46"/>
      <c r="I221" s="46"/>
      <c r="J221" s="46"/>
      <c r="K221" s="46"/>
      <c r="L221" s="46"/>
      <c r="M221" s="46"/>
      <c r="N221" s="44"/>
      <c r="O221" s="44"/>
      <c r="P221" s="44"/>
      <c r="Q221" s="44"/>
      <c r="R221" s="44"/>
      <c r="S221" s="44"/>
      <c r="T221" s="44"/>
      <c r="U221" s="44"/>
      <c r="V221" s="44"/>
      <c r="W221" s="44"/>
    </row>
    <row r="222" spans="3:23" ht="12" customHeight="1">
      <c r="C222" s="8" t="s">
        <v>108</v>
      </c>
      <c r="D222" s="44"/>
      <c r="E222" s="68"/>
      <c r="F222" s="46"/>
      <c r="G222" s="46"/>
      <c r="H222" s="46"/>
      <c r="I222" s="46"/>
      <c r="J222" s="46"/>
      <c r="K222" s="46"/>
      <c r="L222" s="46"/>
      <c r="M222" s="46"/>
      <c r="N222" s="44"/>
      <c r="O222" s="44"/>
      <c r="P222" s="44"/>
      <c r="Q222" s="44"/>
      <c r="R222" s="44"/>
      <c r="S222" s="44"/>
      <c r="T222" s="44"/>
      <c r="U222" s="44"/>
      <c r="V222" s="44"/>
      <c r="W222" s="44"/>
    </row>
    <row r="223" spans="3:23" ht="12" customHeight="1">
      <c r="C223" s="8" t="s">
        <v>95</v>
      </c>
      <c r="D223" s="44"/>
      <c r="E223" s="68"/>
      <c r="F223" s="46"/>
      <c r="G223" s="46"/>
      <c r="H223" s="46"/>
      <c r="I223" s="46"/>
      <c r="J223" s="46"/>
      <c r="K223" s="46"/>
      <c r="L223" s="46"/>
      <c r="M223" s="46"/>
      <c r="N223" s="44"/>
      <c r="O223" s="44"/>
      <c r="P223" s="44"/>
      <c r="Q223" s="44"/>
      <c r="R223" s="44"/>
      <c r="S223" s="44"/>
      <c r="T223" s="44"/>
      <c r="U223" s="44"/>
      <c r="V223" s="44"/>
      <c r="W223" s="44"/>
    </row>
    <row r="224" spans="3:23" ht="12" customHeight="1">
      <c r="C224" s="61"/>
      <c r="D224" s="44"/>
      <c r="E224" s="68"/>
      <c r="F224" s="46"/>
      <c r="G224" s="46"/>
      <c r="H224" s="46"/>
      <c r="I224" s="46"/>
      <c r="J224" s="46"/>
      <c r="K224" s="46"/>
      <c r="L224" s="46"/>
      <c r="M224" s="46"/>
      <c r="N224" s="44"/>
      <c r="O224" s="44"/>
      <c r="P224" s="44"/>
      <c r="Q224" s="44"/>
      <c r="R224" s="44"/>
      <c r="S224" s="44"/>
      <c r="T224" s="44"/>
      <c r="U224" s="44"/>
      <c r="V224" s="44"/>
      <c r="W224" s="44"/>
    </row>
    <row r="225" spans="1:23" ht="12" customHeight="1">
      <c r="A225" s="3"/>
      <c r="B225" s="203"/>
      <c r="C225" s="204"/>
      <c r="D225" s="83"/>
      <c r="E225" s="149"/>
      <c r="F225" s="49"/>
      <c r="G225" s="49"/>
      <c r="H225" s="49"/>
      <c r="I225" s="49"/>
      <c r="J225" s="49"/>
      <c r="K225" s="49"/>
      <c r="L225" s="49"/>
      <c r="M225" s="49"/>
      <c r="N225" s="83"/>
      <c r="O225" s="83"/>
      <c r="P225" s="83"/>
      <c r="Q225" s="83"/>
      <c r="R225" s="83"/>
      <c r="S225" s="44"/>
      <c r="T225" s="44"/>
      <c r="U225" s="44"/>
      <c r="V225" s="44"/>
      <c r="W225" s="44"/>
    </row>
    <row r="226" spans="1:18" ht="12" customHeight="1">
      <c r="A226" s="3"/>
      <c r="B226" s="203"/>
      <c r="C226" s="204"/>
      <c r="D226" s="83"/>
      <c r="E226" s="149"/>
      <c r="F226" s="49"/>
      <c r="G226" s="49"/>
      <c r="H226" s="49"/>
      <c r="I226" s="49"/>
      <c r="J226" s="49"/>
      <c r="K226" s="49"/>
      <c r="L226" s="49"/>
      <c r="M226" s="49"/>
      <c r="N226" s="83"/>
      <c r="O226" s="83"/>
      <c r="P226" s="83"/>
      <c r="Q226" s="83"/>
      <c r="R226" s="83"/>
    </row>
    <row r="227" spans="1:18" ht="12" customHeight="1">
      <c r="A227" s="3"/>
      <c r="B227" s="157"/>
      <c r="C227" s="204"/>
      <c r="D227" s="83"/>
      <c r="E227" s="149"/>
      <c r="F227" s="49"/>
      <c r="G227" s="49"/>
      <c r="H227" s="49"/>
      <c r="I227" s="49"/>
      <c r="J227" s="49"/>
      <c r="K227" s="49"/>
      <c r="L227" s="49"/>
      <c r="M227" s="49"/>
      <c r="N227" s="83"/>
      <c r="O227" s="83"/>
      <c r="P227" s="83"/>
      <c r="Q227" s="83"/>
      <c r="R227" s="83"/>
    </row>
    <row r="228" spans="1:18" ht="12" customHeight="1">
      <c r="A228" s="3"/>
      <c r="B228" s="157"/>
      <c r="C228" s="204"/>
      <c r="D228" s="83"/>
      <c r="E228" s="149"/>
      <c r="F228" s="49"/>
      <c r="G228" s="49"/>
      <c r="H228" s="49"/>
      <c r="I228" s="49"/>
      <c r="J228" s="49"/>
      <c r="K228" s="60"/>
      <c r="L228" s="60"/>
      <c r="M228" s="60"/>
      <c r="N228" s="83"/>
      <c r="O228" s="83"/>
      <c r="P228" s="83"/>
      <c r="Q228" s="83"/>
      <c r="R228" s="83"/>
    </row>
    <row r="229" spans="1:18" ht="12" customHeight="1">
      <c r="A229" s="3"/>
      <c r="B229" s="157"/>
      <c r="C229" s="204"/>
      <c r="D229" s="83"/>
      <c r="E229" s="149"/>
      <c r="F229" s="49"/>
      <c r="G229" s="49"/>
      <c r="H229" s="49"/>
      <c r="I229" s="49"/>
      <c r="J229" s="49"/>
      <c r="K229" s="60"/>
      <c r="L229" s="60"/>
      <c r="M229" s="60"/>
      <c r="N229" s="83"/>
      <c r="O229" s="83"/>
      <c r="P229" s="83"/>
      <c r="Q229" s="83"/>
      <c r="R229" s="83"/>
    </row>
    <row r="230" spans="1:18" ht="12" customHeight="1">
      <c r="A230" s="3"/>
      <c r="B230" s="157"/>
      <c r="C230" s="204"/>
      <c r="D230" s="83"/>
      <c r="E230" s="149"/>
      <c r="F230" s="49"/>
      <c r="G230" s="49"/>
      <c r="H230" s="49"/>
      <c r="I230" s="49"/>
      <c r="J230" s="49"/>
      <c r="K230" s="60"/>
      <c r="L230" s="60"/>
      <c r="M230" s="60"/>
      <c r="N230" s="83"/>
      <c r="O230" s="83"/>
      <c r="P230" s="83"/>
      <c r="Q230" s="83"/>
      <c r="R230" s="83"/>
    </row>
    <row r="231" spans="1:18" ht="12" customHeight="1">
      <c r="A231" s="3"/>
      <c r="B231" s="157"/>
      <c r="C231" s="204"/>
      <c r="D231" s="83"/>
      <c r="E231" s="149"/>
      <c r="F231" s="49"/>
      <c r="G231" s="49"/>
      <c r="H231" s="49"/>
      <c r="I231" s="49"/>
      <c r="J231" s="49"/>
      <c r="K231" s="60"/>
      <c r="L231" s="60"/>
      <c r="M231" s="60"/>
      <c r="N231" s="83"/>
      <c r="O231" s="83"/>
      <c r="P231" s="83"/>
      <c r="Q231" s="83"/>
      <c r="R231" s="83"/>
    </row>
    <row r="232" spans="1:18" ht="12" customHeight="1">
      <c r="A232" s="3"/>
      <c r="B232" s="157"/>
      <c r="C232" s="204"/>
      <c r="D232" s="83"/>
      <c r="E232" s="149"/>
      <c r="F232" s="49"/>
      <c r="G232" s="49"/>
      <c r="H232" s="49"/>
      <c r="I232" s="49"/>
      <c r="J232" s="49"/>
      <c r="K232" s="60"/>
      <c r="L232" s="49"/>
      <c r="M232" s="60"/>
      <c r="N232" s="83"/>
      <c r="O232" s="83"/>
      <c r="P232" s="83"/>
      <c r="Q232" s="83"/>
      <c r="R232" s="83"/>
    </row>
    <row r="233" spans="1:18" ht="12" customHeight="1">
      <c r="A233" s="3"/>
      <c r="B233" s="157"/>
      <c r="C233" s="157"/>
      <c r="D233" s="83"/>
      <c r="E233" s="149"/>
      <c r="F233" s="49"/>
      <c r="G233" s="49"/>
      <c r="H233" s="49"/>
      <c r="I233" s="49"/>
      <c r="J233" s="49"/>
      <c r="K233" s="49"/>
      <c r="L233" s="49"/>
      <c r="M233" s="49"/>
      <c r="N233" s="83"/>
      <c r="O233" s="83"/>
      <c r="P233" s="83"/>
      <c r="Q233" s="83"/>
      <c r="R233" s="83"/>
    </row>
    <row r="234" spans="1:18" ht="12" customHeight="1">
      <c r="A234" s="3"/>
      <c r="B234" s="157"/>
      <c r="C234" s="157"/>
      <c r="D234" s="83"/>
      <c r="E234" s="149"/>
      <c r="F234" s="49"/>
      <c r="G234" s="49"/>
      <c r="H234" s="49"/>
      <c r="I234" s="49"/>
      <c r="J234" s="49"/>
      <c r="K234" s="49"/>
      <c r="L234" s="49"/>
      <c r="M234" s="49"/>
      <c r="N234" s="83"/>
      <c r="O234" s="83"/>
      <c r="P234" s="83"/>
      <c r="Q234" s="83"/>
      <c r="R234" s="83"/>
    </row>
    <row r="235" spans="1:18" ht="12" customHeight="1">
      <c r="A235" s="3"/>
      <c r="B235" s="157"/>
      <c r="C235" s="157"/>
      <c r="D235" s="83"/>
      <c r="E235" s="149"/>
      <c r="F235" s="49"/>
      <c r="G235" s="49"/>
      <c r="H235" s="49"/>
      <c r="I235" s="49"/>
      <c r="J235" s="49"/>
      <c r="K235" s="49"/>
      <c r="L235" s="49"/>
      <c r="M235" s="49"/>
      <c r="N235" s="83"/>
      <c r="O235" s="83"/>
      <c r="P235" s="83"/>
      <c r="Q235" s="83"/>
      <c r="R235" s="83"/>
    </row>
    <row r="236" spans="1:18" ht="12" customHeight="1">
      <c r="A236" s="3"/>
      <c r="B236" s="157"/>
      <c r="C236" s="157"/>
      <c r="D236" s="83"/>
      <c r="E236" s="149"/>
      <c r="F236" s="49"/>
      <c r="G236" s="49"/>
      <c r="H236" s="49"/>
      <c r="I236" s="49"/>
      <c r="J236" s="49"/>
      <c r="K236" s="49"/>
      <c r="L236" s="49"/>
      <c r="M236" s="49"/>
      <c r="N236" s="83"/>
      <c r="O236" s="83"/>
      <c r="P236" s="83"/>
      <c r="Q236" s="83"/>
      <c r="R236" s="83"/>
    </row>
    <row r="237" spans="1:18" ht="12" customHeight="1">
      <c r="A237" s="3"/>
      <c r="B237" s="157"/>
      <c r="C237" s="157"/>
      <c r="D237" s="83"/>
      <c r="E237" s="149"/>
      <c r="F237" s="49"/>
      <c r="G237" s="49"/>
      <c r="H237" s="49"/>
      <c r="I237" s="49"/>
      <c r="J237" s="49"/>
      <c r="K237" s="49"/>
      <c r="L237" s="49"/>
      <c r="M237" s="49"/>
      <c r="N237" s="83"/>
      <c r="O237" s="83"/>
      <c r="P237" s="83"/>
      <c r="Q237" s="83"/>
      <c r="R237" s="83"/>
    </row>
    <row r="238" spans="1:18" ht="12" customHeight="1">
      <c r="A238" s="3"/>
      <c r="B238" s="157"/>
      <c r="C238" s="157"/>
      <c r="D238" s="83"/>
      <c r="E238" s="149"/>
      <c r="F238" s="49"/>
      <c r="G238" s="49"/>
      <c r="H238" s="49"/>
      <c r="I238" s="49"/>
      <c r="J238" s="49"/>
      <c r="K238" s="49"/>
      <c r="L238" s="49"/>
      <c r="M238" s="49"/>
      <c r="N238" s="83"/>
      <c r="O238" s="83"/>
      <c r="P238" s="83"/>
      <c r="Q238" s="83"/>
      <c r="R238" s="83"/>
    </row>
    <row r="239" spans="1:18" ht="12" customHeight="1">
      <c r="A239" s="3"/>
      <c r="B239" s="157"/>
      <c r="C239" s="157"/>
      <c r="D239" s="83"/>
      <c r="E239" s="149"/>
      <c r="F239" s="49"/>
      <c r="G239" s="49"/>
      <c r="H239" s="49"/>
      <c r="I239" s="49"/>
      <c r="J239" s="49"/>
      <c r="K239" s="49"/>
      <c r="L239" s="49"/>
      <c r="M239" s="49"/>
      <c r="N239" s="83"/>
      <c r="O239" s="83"/>
      <c r="P239" s="83"/>
      <c r="Q239" s="83"/>
      <c r="R239" s="83"/>
    </row>
    <row r="240" spans="1:18" ht="12" customHeight="1">
      <c r="A240" s="3"/>
      <c r="B240" s="157"/>
      <c r="C240" s="157"/>
      <c r="D240" s="83"/>
      <c r="E240" s="149"/>
      <c r="F240" s="49"/>
      <c r="G240" s="49"/>
      <c r="H240" s="49"/>
      <c r="I240" s="49"/>
      <c r="J240" s="49"/>
      <c r="K240" s="49"/>
      <c r="L240" s="49"/>
      <c r="M240" s="49"/>
      <c r="N240" s="83"/>
      <c r="O240" s="83"/>
      <c r="P240" s="83"/>
      <c r="Q240" s="83"/>
      <c r="R240" s="83"/>
    </row>
    <row r="241" spans="1:18" ht="12" customHeight="1">
      <c r="A241" s="3"/>
      <c r="B241" s="157"/>
      <c r="C241" s="157"/>
      <c r="D241" s="83"/>
      <c r="E241" s="149"/>
      <c r="F241" s="49"/>
      <c r="G241" s="49"/>
      <c r="H241" s="49"/>
      <c r="I241" s="49"/>
      <c r="J241" s="49"/>
      <c r="K241" s="49"/>
      <c r="L241" s="49"/>
      <c r="M241" s="49"/>
      <c r="N241" s="83"/>
      <c r="O241" s="83"/>
      <c r="P241" s="83"/>
      <c r="Q241" s="83"/>
      <c r="R241" s="83"/>
    </row>
    <row r="242" spans="1:18" ht="12" customHeight="1">
      <c r="A242" s="3"/>
      <c r="B242" s="157"/>
      <c r="C242" s="157"/>
      <c r="D242" s="83"/>
      <c r="E242" s="149"/>
      <c r="F242" s="49"/>
      <c r="G242" s="49"/>
      <c r="H242" s="49"/>
      <c r="I242" s="49"/>
      <c r="J242" s="49"/>
      <c r="K242" s="49"/>
      <c r="L242" s="49"/>
      <c r="M242" s="49"/>
      <c r="N242" s="83"/>
      <c r="O242" s="83"/>
      <c r="P242" s="83"/>
      <c r="Q242" s="83"/>
      <c r="R242" s="83"/>
    </row>
    <row r="243" spans="1:18" ht="12" customHeight="1">
      <c r="A243" s="3"/>
      <c r="B243" s="157"/>
      <c r="C243" s="70"/>
      <c r="D243" s="3"/>
      <c r="E243" s="149"/>
      <c r="F243" s="49"/>
      <c r="G243" s="49"/>
      <c r="H243" s="49"/>
      <c r="I243" s="49"/>
      <c r="J243" s="49"/>
      <c r="K243" s="49"/>
      <c r="L243" s="49"/>
      <c r="M243" s="49"/>
      <c r="N243" s="83"/>
      <c r="O243" s="83"/>
      <c r="P243" s="83"/>
      <c r="Q243" s="83"/>
      <c r="R243" s="83"/>
    </row>
    <row r="244" spans="1:18" ht="12" customHeight="1">
      <c r="A244" s="3"/>
      <c r="B244" s="157"/>
      <c r="C244" s="157"/>
      <c r="D244" s="83"/>
      <c r="E244" s="149"/>
      <c r="F244" s="49"/>
      <c r="G244" s="49"/>
      <c r="H244" s="49"/>
      <c r="I244" s="49"/>
      <c r="J244" s="49"/>
      <c r="K244" s="49"/>
      <c r="L244" s="49"/>
      <c r="M244" s="49"/>
      <c r="N244" s="83"/>
      <c r="O244" s="83"/>
      <c r="P244" s="83"/>
      <c r="Q244" s="83"/>
      <c r="R244" s="83"/>
    </row>
    <row r="245" spans="1:18" ht="10.5" customHeight="1">
      <c r="A245" s="3"/>
      <c r="B245" s="205"/>
      <c r="C245" s="205"/>
      <c r="D245" s="3"/>
      <c r="E245" s="12"/>
      <c r="F245" s="28"/>
      <c r="G245" s="28"/>
      <c r="H245" s="28"/>
      <c r="I245" s="28"/>
      <c r="J245" s="28"/>
      <c r="K245" s="28"/>
      <c r="L245" s="28"/>
      <c r="M245" s="28"/>
      <c r="N245" s="3"/>
      <c r="O245" s="3"/>
      <c r="P245" s="3"/>
      <c r="Q245" s="3"/>
      <c r="R245" s="3"/>
    </row>
    <row r="246" spans="1:18" ht="10.5" customHeight="1">
      <c r="A246" s="3"/>
      <c r="B246" s="205"/>
      <c r="C246" s="205"/>
      <c r="D246" s="3"/>
      <c r="E246" s="12"/>
      <c r="F246" s="28"/>
      <c r="G246" s="28"/>
      <c r="H246" s="28"/>
      <c r="I246" s="28"/>
      <c r="J246" s="28"/>
      <c r="K246" s="28"/>
      <c r="L246" s="28"/>
      <c r="M246" s="28"/>
      <c r="N246" s="3"/>
      <c r="O246" s="3"/>
      <c r="P246" s="3"/>
      <c r="Q246" s="3"/>
      <c r="R246" s="3"/>
    </row>
    <row r="247" spans="1:18" ht="10.5" customHeight="1">
      <c r="A247" s="3"/>
      <c r="B247" s="205"/>
      <c r="C247" s="205"/>
      <c r="D247" s="3"/>
      <c r="E247" s="12"/>
      <c r="F247" s="28"/>
      <c r="G247" s="28"/>
      <c r="H247" s="28"/>
      <c r="I247" s="28"/>
      <c r="J247" s="28"/>
      <c r="K247" s="28"/>
      <c r="L247" s="28"/>
      <c r="M247" s="28"/>
      <c r="N247" s="3"/>
      <c r="O247" s="3"/>
      <c r="P247" s="3"/>
      <c r="Q247" s="3"/>
      <c r="R247" s="3"/>
    </row>
    <row r="248" spans="1:18" ht="10.5" customHeight="1">
      <c r="A248" s="3"/>
      <c r="B248" s="205"/>
      <c r="C248" s="205"/>
      <c r="D248" s="3"/>
      <c r="E248" s="12"/>
      <c r="F248" s="28"/>
      <c r="G248" s="28"/>
      <c r="H248" s="28"/>
      <c r="I248" s="28"/>
      <c r="J248" s="28"/>
      <c r="K248" s="28"/>
      <c r="L248" s="28"/>
      <c r="M248" s="28"/>
      <c r="N248" s="3"/>
      <c r="O248" s="3"/>
      <c r="P248" s="3"/>
      <c r="Q248" s="3"/>
      <c r="R248" s="3"/>
    </row>
    <row r="249" spans="2:3" ht="10.5" customHeight="1">
      <c r="B249" s="165"/>
      <c r="C249" s="165"/>
    </row>
    <row r="250" ht="10.5" customHeight="1">
      <c r="C250" s="165"/>
    </row>
    <row r="251" ht="10.5" customHeight="1">
      <c r="C251" s="165"/>
    </row>
    <row r="252" ht="10.5" customHeight="1">
      <c r="C252" s="165"/>
    </row>
    <row r="253" ht="10.5" customHeight="1">
      <c r="C253" s="165"/>
    </row>
    <row r="254" ht="10.5" customHeight="1">
      <c r="C254" s="165"/>
    </row>
    <row r="255" ht="10.5" customHeight="1">
      <c r="C255" s="165"/>
    </row>
    <row r="256" ht="10.5" customHeight="1">
      <c r="C256" s="165"/>
    </row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</sheetData>
  <mergeCells count="6">
    <mergeCell ref="D57:E57"/>
    <mergeCell ref="AA6:AC6"/>
    <mergeCell ref="L2:N2"/>
    <mergeCell ref="B1:N1"/>
    <mergeCell ref="B2:K2"/>
    <mergeCell ref="D21:E21"/>
  </mergeCells>
  <printOptions/>
  <pageMargins left="0.5" right="0" top="0.75" bottom="0.75" header="0.5" footer="0.5"/>
  <pageSetup horizontalDpi="600" verticalDpi="600" orientation="portrait" paperSize="9" scale="90" r:id="rId1"/>
  <headerFooter alignWithMargins="0">
    <oddHeader xml:space="preserve">&amp;RAppendix </oddHeader>
    <oddFooter>&amp;L&amp;F ^ &amp;A *
</oddFooter>
  </headerFooter>
  <rowBreaks count="2" manualBreakCount="2">
    <brk id="71" min="1" max="17" man="1"/>
    <brk id="128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Administrator</cp:lastModifiedBy>
  <cp:lastPrinted>2003-02-28T03:06:03Z</cp:lastPrinted>
  <dcterms:created xsi:type="dcterms:W3CDTF">1999-08-02T06:32:51Z</dcterms:created>
  <dcterms:modified xsi:type="dcterms:W3CDTF">2003-02-28T03:06:29Z</dcterms:modified>
  <cp:category/>
  <cp:version/>
  <cp:contentType/>
  <cp:contentStatus/>
</cp:coreProperties>
</file>